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CEDF" lockStructure="1"/>
  <bookViews>
    <workbookView xWindow="360" yWindow="180" windowWidth="28320" windowHeight="9975"/>
  </bookViews>
  <sheets>
    <sheet name="List1" sheetId="1" r:id="rId1"/>
  </sheets>
  <calcPr calcId="145621"/>
</workbook>
</file>

<file path=xl/calcChain.xml><?xml version="1.0" encoding="utf-8"?>
<calcChain xmlns="http://schemas.openxmlformats.org/spreadsheetml/2006/main">
  <c r="E40" i="1" l="1"/>
  <c r="E10" i="1"/>
  <c r="E12" i="1"/>
  <c r="E2" i="1" l="1"/>
  <c r="E7" i="1" l="1"/>
  <c r="K7" i="1" l="1"/>
  <c r="E3" i="1" l="1"/>
  <c r="E200" i="1"/>
  <c r="K200" i="1" s="1"/>
  <c r="D200" i="1"/>
  <c r="E199" i="1"/>
  <c r="K199" i="1" s="1"/>
  <c r="D199" i="1"/>
  <c r="E198" i="1"/>
  <c r="K198" i="1" s="1"/>
  <c r="D198" i="1"/>
  <c r="E197" i="1"/>
  <c r="K197" i="1" s="1"/>
  <c r="D197" i="1"/>
  <c r="E196" i="1"/>
  <c r="K196" i="1" s="1"/>
  <c r="D196" i="1"/>
  <c r="E195" i="1"/>
  <c r="K195" i="1" s="1"/>
  <c r="D195" i="1"/>
  <c r="E194" i="1"/>
  <c r="K194" i="1" s="1"/>
  <c r="D194" i="1"/>
  <c r="E193" i="1"/>
  <c r="K193" i="1" s="1"/>
  <c r="D193" i="1"/>
  <c r="E192" i="1"/>
  <c r="K192" i="1" s="1"/>
  <c r="D192" i="1"/>
  <c r="E191" i="1"/>
  <c r="K191" i="1" s="1"/>
  <c r="D191" i="1"/>
  <c r="E190" i="1"/>
  <c r="D190" i="1"/>
  <c r="E189" i="1"/>
  <c r="D189" i="1"/>
  <c r="E188" i="1"/>
  <c r="D188" i="1"/>
  <c r="E187" i="1"/>
  <c r="K187" i="1" s="1"/>
  <c r="D187" i="1"/>
  <c r="E186" i="1"/>
  <c r="D186" i="1"/>
  <c r="E185" i="1"/>
  <c r="D185" i="1"/>
  <c r="E184" i="1"/>
  <c r="D184" i="1"/>
  <c r="E183" i="1"/>
  <c r="K183" i="1" s="1"/>
  <c r="D183" i="1"/>
  <c r="E182" i="1"/>
  <c r="D182" i="1"/>
  <c r="E181" i="1"/>
  <c r="D181" i="1"/>
  <c r="E180" i="1"/>
  <c r="D180" i="1"/>
  <c r="E179" i="1"/>
  <c r="K179" i="1" s="1"/>
  <c r="D179" i="1"/>
  <c r="E178" i="1"/>
  <c r="D178" i="1"/>
  <c r="E177" i="1"/>
  <c r="D177" i="1"/>
  <c r="E176" i="1"/>
  <c r="D176" i="1"/>
  <c r="E175" i="1"/>
  <c r="K175" i="1" s="1"/>
  <c r="D175" i="1"/>
  <c r="E174" i="1"/>
  <c r="D174" i="1"/>
  <c r="E173" i="1"/>
  <c r="D173" i="1"/>
  <c r="E172" i="1"/>
  <c r="D172" i="1"/>
  <c r="E171" i="1"/>
  <c r="K171" i="1" s="1"/>
  <c r="D171" i="1"/>
  <c r="E170" i="1"/>
  <c r="D170" i="1"/>
  <c r="E169" i="1"/>
  <c r="D169" i="1"/>
  <c r="E168" i="1"/>
  <c r="D168" i="1"/>
  <c r="E167" i="1"/>
  <c r="K167" i="1" s="1"/>
  <c r="D167" i="1"/>
  <c r="E166" i="1"/>
  <c r="D166" i="1"/>
  <c r="E165" i="1"/>
  <c r="D165" i="1"/>
  <c r="E164" i="1"/>
  <c r="D164" i="1"/>
  <c r="E163" i="1"/>
  <c r="K163" i="1" s="1"/>
  <c r="D163" i="1"/>
  <c r="E162" i="1"/>
  <c r="D162" i="1"/>
  <c r="E161" i="1"/>
  <c r="D161" i="1"/>
  <c r="E160" i="1"/>
  <c r="D160" i="1"/>
  <c r="E159" i="1"/>
  <c r="K159" i="1" s="1"/>
  <c r="D159" i="1"/>
  <c r="E158" i="1"/>
  <c r="D158" i="1"/>
  <c r="E157" i="1"/>
  <c r="D157" i="1"/>
  <c r="E156" i="1"/>
  <c r="D156" i="1"/>
  <c r="E155" i="1"/>
  <c r="K155" i="1" s="1"/>
  <c r="D155" i="1"/>
  <c r="E154" i="1"/>
  <c r="D154" i="1"/>
  <c r="E153" i="1"/>
  <c r="D153" i="1"/>
  <c r="E152" i="1"/>
  <c r="D152" i="1"/>
  <c r="E151" i="1"/>
  <c r="K151" i="1" s="1"/>
  <c r="D151" i="1"/>
  <c r="E150" i="1"/>
  <c r="D150" i="1"/>
  <c r="E149" i="1"/>
  <c r="D149" i="1"/>
  <c r="E148" i="1"/>
  <c r="D148" i="1"/>
  <c r="E147" i="1"/>
  <c r="K147" i="1" s="1"/>
  <c r="D147" i="1"/>
  <c r="E146" i="1"/>
  <c r="D146" i="1"/>
  <c r="E145" i="1"/>
  <c r="D145" i="1"/>
  <c r="E144" i="1"/>
  <c r="D144" i="1"/>
  <c r="E143" i="1"/>
  <c r="K143" i="1" s="1"/>
  <c r="D143" i="1"/>
  <c r="E142" i="1"/>
  <c r="D142" i="1"/>
  <c r="E141" i="1"/>
  <c r="D141" i="1"/>
  <c r="E140" i="1"/>
  <c r="D140" i="1"/>
  <c r="E139" i="1"/>
  <c r="K139" i="1" s="1"/>
  <c r="D139" i="1"/>
  <c r="E138" i="1"/>
  <c r="D138" i="1"/>
  <c r="E137" i="1"/>
  <c r="D137" i="1"/>
  <c r="E136" i="1"/>
  <c r="D136" i="1"/>
  <c r="E135" i="1"/>
  <c r="K135" i="1" s="1"/>
  <c r="D135" i="1"/>
  <c r="E134" i="1"/>
  <c r="D134" i="1"/>
  <c r="E133" i="1"/>
  <c r="D133" i="1"/>
  <c r="E132" i="1"/>
  <c r="D132" i="1"/>
  <c r="E131" i="1"/>
  <c r="K131" i="1" s="1"/>
  <c r="D131" i="1"/>
  <c r="E130" i="1"/>
  <c r="D130" i="1"/>
  <c r="E129" i="1"/>
  <c r="D129" i="1"/>
  <c r="E128" i="1"/>
  <c r="D128" i="1"/>
  <c r="E127" i="1"/>
  <c r="K127" i="1" s="1"/>
  <c r="D127" i="1"/>
  <c r="E126" i="1"/>
  <c r="D126" i="1"/>
  <c r="E125" i="1"/>
  <c r="D125" i="1"/>
  <c r="E124" i="1"/>
  <c r="D124" i="1"/>
  <c r="E123" i="1"/>
  <c r="K123" i="1" s="1"/>
  <c r="D123" i="1"/>
  <c r="E122" i="1"/>
  <c r="D122" i="1"/>
  <c r="E121" i="1"/>
  <c r="D121" i="1"/>
  <c r="E120" i="1"/>
  <c r="D120" i="1"/>
  <c r="E119" i="1"/>
  <c r="K119" i="1" s="1"/>
  <c r="D119" i="1"/>
  <c r="E118" i="1"/>
  <c r="D118" i="1"/>
  <c r="E117" i="1"/>
  <c r="D117" i="1"/>
  <c r="E116" i="1"/>
  <c r="D116" i="1"/>
  <c r="E115" i="1"/>
  <c r="K115" i="1" s="1"/>
  <c r="D115" i="1"/>
  <c r="E114" i="1"/>
  <c r="K114" i="1" s="1"/>
  <c r="D114" i="1"/>
  <c r="E113" i="1"/>
  <c r="K113" i="1" s="1"/>
  <c r="D113" i="1"/>
  <c r="E112" i="1"/>
  <c r="K112" i="1" s="1"/>
  <c r="D112" i="1"/>
  <c r="E111" i="1"/>
  <c r="K111" i="1" s="1"/>
  <c r="D111" i="1"/>
  <c r="E110" i="1"/>
  <c r="K110" i="1" s="1"/>
  <c r="D110" i="1"/>
  <c r="E109" i="1"/>
  <c r="K109" i="1" s="1"/>
  <c r="D109" i="1"/>
  <c r="E108" i="1"/>
  <c r="K108" i="1" s="1"/>
  <c r="D108" i="1"/>
  <c r="E107" i="1"/>
  <c r="K107" i="1" s="1"/>
  <c r="D107" i="1"/>
  <c r="E106" i="1"/>
  <c r="K106" i="1" s="1"/>
  <c r="D106" i="1"/>
  <c r="E105" i="1"/>
  <c r="K105" i="1" s="1"/>
  <c r="D105" i="1"/>
  <c r="E104" i="1"/>
  <c r="K104" i="1" s="1"/>
  <c r="D104" i="1"/>
  <c r="E103" i="1"/>
  <c r="K103" i="1" s="1"/>
  <c r="D103" i="1"/>
  <c r="E102" i="1"/>
  <c r="K102" i="1" s="1"/>
  <c r="D102" i="1"/>
  <c r="E101" i="1"/>
  <c r="K101" i="1" s="1"/>
  <c r="D101" i="1"/>
  <c r="E100" i="1"/>
  <c r="K100" i="1" s="1"/>
  <c r="D100" i="1"/>
  <c r="E99" i="1"/>
  <c r="K99" i="1" s="1"/>
  <c r="D99" i="1"/>
  <c r="E98" i="1"/>
  <c r="K98" i="1" s="1"/>
  <c r="D98" i="1"/>
  <c r="E97" i="1"/>
  <c r="K97" i="1" s="1"/>
  <c r="D97" i="1"/>
  <c r="E96" i="1"/>
  <c r="K96" i="1" s="1"/>
  <c r="D96" i="1"/>
  <c r="E95" i="1"/>
  <c r="K95" i="1" s="1"/>
  <c r="D95" i="1"/>
  <c r="E94" i="1"/>
  <c r="K94" i="1" s="1"/>
  <c r="D94" i="1"/>
  <c r="E93" i="1"/>
  <c r="K93" i="1" s="1"/>
  <c r="D93" i="1"/>
  <c r="E92" i="1"/>
  <c r="K92" i="1" s="1"/>
  <c r="D92" i="1"/>
  <c r="E91" i="1"/>
  <c r="K91" i="1" s="1"/>
  <c r="D91" i="1"/>
  <c r="E90" i="1"/>
  <c r="K90" i="1" s="1"/>
  <c r="D90" i="1"/>
  <c r="E89" i="1"/>
  <c r="K89" i="1" s="1"/>
  <c r="D89" i="1"/>
  <c r="E88" i="1"/>
  <c r="K88" i="1" s="1"/>
  <c r="D88" i="1"/>
  <c r="E87" i="1"/>
  <c r="K87" i="1" s="1"/>
  <c r="D87" i="1"/>
  <c r="E86" i="1"/>
  <c r="K86" i="1" s="1"/>
  <c r="D86" i="1"/>
  <c r="E85" i="1"/>
  <c r="K85" i="1" s="1"/>
  <c r="D85" i="1"/>
  <c r="E84" i="1"/>
  <c r="K84" i="1" s="1"/>
  <c r="D84" i="1"/>
  <c r="E83" i="1"/>
  <c r="K83" i="1" s="1"/>
  <c r="D83" i="1"/>
  <c r="E82" i="1"/>
  <c r="K82" i="1" s="1"/>
  <c r="D82" i="1"/>
  <c r="E81" i="1"/>
  <c r="K81" i="1" s="1"/>
  <c r="D81" i="1"/>
  <c r="E80" i="1"/>
  <c r="K80" i="1" s="1"/>
  <c r="D80" i="1"/>
  <c r="E79" i="1"/>
  <c r="K79" i="1" s="1"/>
  <c r="D79" i="1"/>
  <c r="E78" i="1"/>
  <c r="K78" i="1" s="1"/>
  <c r="D78" i="1"/>
  <c r="E77" i="1"/>
  <c r="K77" i="1" s="1"/>
  <c r="D77" i="1"/>
  <c r="E76" i="1"/>
  <c r="K76" i="1" s="1"/>
  <c r="D76" i="1"/>
  <c r="E75" i="1"/>
  <c r="K75" i="1" s="1"/>
  <c r="D75" i="1"/>
  <c r="E74" i="1"/>
  <c r="K74" i="1" s="1"/>
  <c r="D74" i="1"/>
  <c r="E73" i="1"/>
  <c r="K73" i="1" s="1"/>
  <c r="D73" i="1"/>
  <c r="E72" i="1"/>
  <c r="K72" i="1" s="1"/>
  <c r="D72" i="1"/>
  <c r="E71" i="1"/>
  <c r="K71" i="1" s="1"/>
  <c r="D71" i="1"/>
  <c r="E70" i="1"/>
  <c r="K70" i="1" s="1"/>
  <c r="D70" i="1"/>
  <c r="E69" i="1"/>
  <c r="K69" i="1" s="1"/>
  <c r="D69" i="1"/>
  <c r="E68" i="1"/>
  <c r="K68" i="1" s="1"/>
  <c r="D68" i="1"/>
  <c r="E67" i="1"/>
  <c r="K67" i="1" s="1"/>
  <c r="D67" i="1"/>
  <c r="E66" i="1"/>
  <c r="K66" i="1" s="1"/>
  <c r="D66" i="1"/>
  <c r="E65" i="1"/>
  <c r="K65" i="1" s="1"/>
  <c r="D65" i="1"/>
  <c r="E64" i="1"/>
  <c r="K64" i="1" s="1"/>
  <c r="D64" i="1"/>
  <c r="E63" i="1"/>
  <c r="K63" i="1" s="1"/>
  <c r="D63" i="1"/>
  <c r="E62" i="1"/>
  <c r="K62" i="1" s="1"/>
  <c r="D62" i="1"/>
  <c r="E61" i="1"/>
  <c r="K61" i="1" s="1"/>
  <c r="D61" i="1"/>
  <c r="E60" i="1"/>
  <c r="K60" i="1" s="1"/>
  <c r="D60" i="1"/>
  <c r="E59" i="1"/>
  <c r="K59" i="1" s="1"/>
  <c r="D59" i="1"/>
  <c r="E58" i="1"/>
  <c r="K58" i="1" s="1"/>
  <c r="D58" i="1"/>
  <c r="E57" i="1"/>
  <c r="K57" i="1" s="1"/>
  <c r="D57" i="1"/>
  <c r="E56" i="1"/>
  <c r="K56" i="1" s="1"/>
  <c r="D56" i="1"/>
  <c r="E55" i="1"/>
  <c r="K55" i="1" s="1"/>
  <c r="D55" i="1"/>
  <c r="E54" i="1"/>
  <c r="K54" i="1" s="1"/>
  <c r="D54" i="1"/>
  <c r="E53" i="1"/>
  <c r="K53" i="1" s="1"/>
  <c r="D53" i="1"/>
  <c r="E52" i="1"/>
  <c r="K52" i="1" s="1"/>
  <c r="D52" i="1"/>
  <c r="E51" i="1"/>
  <c r="K51" i="1" s="1"/>
  <c r="D51" i="1"/>
  <c r="E50" i="1"/>
  <c r="K50" i="1" s="1"/>
  <c r="D50" i="1"/>
  <c r="E49" i="1"/>
  <c r="K49" i="1" s="1"/>
  <c r="D49" i="1"/>
  <c r="E48" i="1"/>
  <c r="K48" i="1" s="1"/>
  <c r="D48" i="1"/>
  <c r="E47" i="1"/>
  <c r="K47" i="1" s="1"/>
  <c r="D47" i="1"/>
  <c r="E46" i="1"/>
  <c r="K46" i="1" s="1"/>
  <c r="D46" i="1"/>
  <c r="E45" i="1"/>
  <c r="D45" i="1"/>
  <c r="E44" i="1"/>
  <c r="K44" i="1" s="1"/>
  <c r="D44" i="1"/>
  <c r="E43" i="1"/>
  <c r="K43" i="1" s="1"/>
  <c r="D43" i="1"/>
  <c r="E42" i="1"/>
  <c r="K42" i="1" s="1"/>
  <c r="D42" i="1"/>
  <c r="E41" i="1"/>
  <c r="K41" i="1" s="1"/>
  <c r="D41" i="1"/>
  <c r="K40" i="1"/>
  <c r="D40" i="1"/>
  <c r="E39" i="1"/>
  <c r="D39" i="1"/>
  <c r="E38" i="1"/>
  <c r="K38" i="1" s="1"/>
  <c r="D38" i="1"/>
  <c r="E37" i="1"/>
  <c r="D37" i="1"/>
  <c r="E36" i="1"/>
  <c r="K36" i="1" s="1"/>
  <c r="D36" i="1"/>
  <c r="E35" i="1"/>
  <c r="D35" i="1"/>
  <c r="E34" i="1"/>
  <c r="K34" i="1" s="1"/>
  <c r="D34" i="1"/>
  <c r="E33" i="1"/>
  <c r="D33" i="1"/>
  <c r="E32" i="1"/>
  <c r="K32" i="1" s="1"/>
  <c r="D32" i="1"/>
  <c r="E31" i="1"/>
  <c r="D31" i="1"/>
  <c r="E30" i="1"/>
  <c r="K30" i="1" s="1"/>
  <c r="D30" i="1"/>
  <c r="E29" i="1"/>
  <c r="D29" i="1"/>
  <c r="E28" i="1"/>
  <c r="K28" i="1" s="1"/>
  <c r="D28" i="1"/>
  <c r="E27" i="1"/>
  <c r="D27" i="1"/>
  <c r="E26" i="1"/>
  <c r="K26" i="1" s="1"/>
  <c r="D26" i="1"/>
  <c r="E25" i="1"/>
  <c r="D25" i="1"/>
  <c r="E24" i="1"/>
  <c r="K24" i="1" s="1"/>
  <c r="D24" i="1"/>
  <c r="E23" i="1"/>
  <c r="D23" i="1"/>
  <c r="E22" i="1"/>
  <c r="K22" i="1" s="1"/>
  <c r="D22" i="1"/>
  <c r="E21" i="1"/>
  <c r="D21" i="1"/>
  <c r="E20" i="1"/>
  <c r="K20" i="1" s="1"/>
  <c r="D20" i="1"/>
  <c r="E19" i="1"/>
  <c r="D19" i="1"/>
  <c r="E18" i="1"/>
  <c r="K18" i="1" s="1"/>
  <c r="D18" i="1"/>
  <c r="E17" i="1"/>
  <c r="D17" i="1"/>
  <c r="E16" i="1"/>
  <c r="K16" i="1" s="1"/>
  <c r="D16" i="1"/>
  <c r="E15" i="1"/>
  <c r="D15" i="1"/>
  <c r="E14" i="1"/>
  <c r="K14" i="1" s="1"/>
  <c r="D14" i="1"/>
  <c r="E13" i="1"/>
  <c r="D13" i="1"/>
  <c r="K12" i="1"/>
  <c r="D12" i="1"/>
  <c r="E11" i="1"/>
  <c r="D11" i="1"/>
  <c r="K10" i="1"/>
  <c r="E8" i="1"/>
  <c r="E9" i="1"/>
  <c r="K9" i="1" s="1"/>
  <c r="E6" i="1"/>
  <c r="K6" i="1" s="1"/>
  <c r="E5" i="1"/>
  <c r="K5" i="1" s="1"/>
  <c r="E4" i="1"/>
  <c r="K4" i="1" s="1"/>
  <c r="D10" i="1"/>
  <c r="D9" i="1"/>
  <c r="D8" i="1"/>
  <c r="D7" i="1"/>
  <c r="D6" i="1"/>
  <c r="D5" i="1"/>
  <c r="D4" i="1"/>
  <c r="D3" i="1"/>
  <c r="D2" i="1"/>
  <c r="F2" i="1"/>
  <c r="F112" i="1" l="1"/>
  <c r="F80" i="1"/>
  <c r="F64" i="1"/>
  <c r="F96" i="1"/>
  <c r="F56" i="1"/>
  <c r="F88" i="1"/>
  <c r="F72" i="1"/>
  <c r="F104" i="1"/>
  <c r="F6" i="1"/>
  <c r="F109" i="1"/>
  <c r="F118" i="1"/>
  <c r="K118" i="1"/>
  <c r="F122" i="1"/>
  <c r="K122" i="1"/>
  <c r="F126" i="1"/>
  <c r="K126" i="1"/>
  <c r="F128" i="1"/>
  <c r="K128" i="1"/>
  <c r="F132" i="1"/>
  <c r="K132" i="1"/>
  <c r="F136" i="1"/>
  <c r="K136" i="1"/>
  <c r="F140" i="1"/>
  <c r="K140" i="1"/>
  <c r="F144" i="1"/>
  <c r="K144" i="1"/>
  <c r="F148" i="1"/>
  <c r="K148" i="1"/>
  <c r="F152" i="1"/>
  <c r="K152" i="1"/>
  <c r="F156" i="1"/>
  <c r="K156" i="1"/>
  <c r="F158" i="1"/>
  <c r="K158" i="1"/>
  <c r="F160" i="1"/>
  <c r="K160" i="1"/>
  <c r="F164" i="1"/>
  <c r="K164" i="1"/>
  <c r="F166" i="1"/>
  <c r="K166" i="1"/>
  <c r="F168" i="1"/>
  <c r="K168" i="1"/>
  <c r="F172" i="1"/>
  <c r="K172" i="1"/>
  <c r="F176" i="1"/>
  <c r="K176" i="1"/>
  <c r="F180" i="1"/>
  <c r="K180" i="1"/>
  <c r="F182" i="1"/>
  <c r="K182" i="1"/>
  <c r="F186" i="1"/>
  <c r="K186" i="1"/>
  <c r="F188" i="1"/>
  <c r="K188" i="1"/>
  <c r="F8" i="1"/>
  <c r="K8" i="1"/>
  <c r="F52" i="1"/>
  <c r="F60" i="1"/>
  <c r="F68" i="1"/>
  <c r="F76" i="1"/>
  <c r="F84" i="1"/>
  <c r="F92" i="1"/>
  <c r="F100" i="1"/>
  <c r="F108" i="1"/>
  <c r="F9" i="1"/>
  <c r="F53" i="1"/>
  <c r="F61" i="1"/>
  <c r="F69" i="1"/>
  <c r="F77" i="1"/>
  <c r="F85" i="1"/>
  <c r="F93" i="1"/>
  <c r="F101" i="1"/>
  <c r="F116" i="1"/>
  <c r="K116" i="1"/>
  <c r="F120" i="1"/>
  <c r="K120" i="1"/>
  <c r="F124" i="1"/>
  <c r="K124" i="1"/>
  <c r="F130" i="1"/>
  <c r="K130" i="1"/>
  <c r="F134" i="1"/>
  <c r="K134" i="1"/>
  <c r="F138" i="1"/>
  <c r="K138" i="1"/>
  <c r="F142" i="1"/>
  <c r="K142" i="1"/>
  <c r="F146" i="1"/>
  <c r="K146" i="1"/>
  <c r="F150" i="1"/>
  <c r="K150" i="1"/>
  <c r="F154" i="1"/>
  <c r="K154" i="1"/>
  <c r="F162" i="1"/>
  <c r="K162" i="1"/>
  <c r="F170" i="1"/>
  <c r="K170" i="1"/>
  <c r="F174" i="1"/>
  <c r="K174" i="1"/>
  <c r="F178" i="1"/>
  <c r="K178" i="1"/>
  <c r="F184" i="1"/>
  <c r="K184" i="1"/>
  <c r="F190" i="1"/>
  <c r="K190" i="1"/>
  <c r="F4" i="1"/>
  <c r="F5" i="1"/>
  <c r="F11" i="1"/>
  <c r="K11" i="1"/>
  <c r="F13" i="1"/>
  <c r="K13" i="1"/>
  <c r="F15" i="1"/>
  <c r="K15" i="1"/>
  <c r="F17" i="1"/>
  <c r="K17" i="1"/>
  <c r="F19" i="1"/>
  <c r="K19" i="1"/>
  <c r="F21" i="1"/>
  <c r="K21" i="1"/>
  <c r="F23" i="1"/>
  <c r="K23" i="1"/>
  <c r="F25" i="1"/>
  <c r="K25" i="1"/>
  <c r="F27" i="1"/>
  <c r="K27" i="1"/>
  <c r="F29" i="1"/>
  <c r="K29" i="1"/>
  <c r="F31" i="1"/>
  <c r="K31" i="1"/>
  <c r="F33" i="1"/>
  <c r="K33" i="1"/>
  <c r="F35" i="1"/>
  <c r="K35" i="1"/>
  <c r="F37" i="1"/>
  <c r="K37" i="1"/>
  <c r="F39" i="1"/>
  <c r="K39" i="1"/>
  <c r="F45" i="1"/>
  <c r="K45" i="1"/>
  <c r="F57" i="1"/>
  <c r="F65" i="1"/>
  <c r="F73" i="1"/>
  <c r="F81" i="1"/>
  <c r="F89" i="1"/>
  <c r="F97" i="1"/>
  <c r="F105" i="1"/>
  <c r="F113" i="1"/>
  <c r="F117" i="1"/>
  <c r="K117" i="1"/>
  <c r="F121" i="1"/>
  <c r="K121" i="1"/>
  <c r="F125" i="1"/>
  <c r="K125" i="1"/>
  <c r="F129" i="1"/>
  <c r="K129" i="1"/>
  <c r="F133" i="1"/>
  <c r="K133" i="1"/>
  <c r="F137" i="1"/>
  <c r="K137" i="1"/>
  <c r="F141" i="1"/>
  <c r="K141" i="1"/>
  <c r="F145" i="1"/>
  <c r="K145" i="1"/>
  <c r="F149" i="1"/>
  <c r="K149" i="1"/>
  <c r="F153" i="1"/>
  <c r="K153" i="1"/>
  <c r="F157" i="1"/>
  <c r="K157" i="1"/>
  <c r="F161" i="1"/>
  <c r="K161" i="1"/>
  <c r="F165" i="1"/>
  <c r="K165" i="1"/>
  <c r="F169" i="1"/>
  <c r="K169" i="1"/>
  <c r="F173" i="1"/>
  <c r="K173" i="1"/>
  <c r="F177" i="1"/>
  <c r="K177" i="1"/>
  <c r="F181" i="1"/>
  <c r="K181" i="1"/>
  <c r="F185" i="1"/>
  <c r="K185" i="1"/>
  <c r="F189" i="1"/>
  <c r="K189" i="1"/>
  <c r="F3" i="1"/>
  <c r="K3" i="1"/>
  <c r="K2" i="1"/>
  <c r="F7" i="1"/>
  <c r="F119" i="1"/>
  <c r="F151" i="1"/>
  <c r="F167" i="1"/>
  <c r="F183" i="1"/>
  <c r="F192" i="1"/>
  <c r="F194" i="1"/>
  <c r="F196" i="1"/>
  <c r="F200" i="1"/>
  <c r="F12" i="1"/>
  <c r="F14" i="1"/>
  <c r="F16" i="1"/>
  <c r="F18" i="1"/>
  <c r="F20" i="1"/>
  <c r="F22" i="1"/>
  <c r="F24" i="1"/>
  <c r="F26" i="1"/>
  <c r="F28" i="1"/>
  <c r="F30" i="1"/>
  <c r="F32" i="1"/>
  <c r="F34" i="1"/>
  <c r="F36" i="1"/>
  <c r="F38" i="1"/>
  <c r="F40" i="1"/>
  <c r="F41" i="1"/>
  <c r="F42" i="1"/>
  <c r="F43" i="1"/>
  <c r="F44" i="1"/>
  <c r="F46" i="1"/>
  <c r="F47" i="1"/>
  <c r="F48" i="1"/>
  <c r="F49" i="1"/>
  <c r="F50" i="1"/>
  <c r="F51" i="1"/>
  <c r="F55" i="1"/>
  <c r="F59" i="1"/>
  <c r="F67" i="1"/>
  <c r="F71" i="1"/>
  <c r="F75" i="1"/>
  <c r="F79" i="1"/>
  <c r="F83" i="1"/>
  <c r="F87" i="1"/>
  <c r="F91" i="1"/>
  <c r="F95" i="1"/>
  <c r="F99" i="1"/>
  <c r="F103" i="1"/>
  <c r="F107" i="1"/>
  <c r="F111" i="1"/>
  <c r="F115" i="1"/>
  <c r="F131" i="1"/>
  <c r="F147" i="1"/>
  <c r="F163" i="1"/>
  <c r="F179" i="1"/>
  <c r="F54" i="1"/>
  <c r="F58" i="1"/>
  <c r="F62" i="1"/>
  <c r="F66" i="1"/>
  <c r="F70" i="1"/>
  <c r="F74" i="1"/>
  <c r="F78" i="1"/>
  <c r="F82" i="1"/>
  <c r="F86" i="1"/>
  <c r="F90" i="1"/>
  <c r="F94" i="1"/>
  <c r="F98" i="1"/>
  <c r="F102" i="1"/>
  <c r="F106" i="1"/>
  <c r="F110" i="1"/>
  <c r="F114" i="1"/>
  <c r="F127" i="1"/>
  <c r="F143" i="1"/>
  <c r="F159" i="1"/>
  <c r="F175" i="1"/>
  <c r="F191" i="1"/>
  <c r="F135" i="1"/>
  <c r="F198" i="1"/>
  <c r="F63" i="1"/>
  <c r="F123" i="1"/>
  <c r="F139" i="1"/>
  <c r="F155" i="1"/>
  <c r="F171" i="1"/>
  <c r="F187" i="1"/>
  <c r="F193" i="1"/>
  <c r="F195" i="1"/>
  <c r="F197" i="1"/>
  <c r="F199" i="1"/>
  <c r="F10" i="1"/>
  <c r="Q3" i="1" l="1"/>
  <c r="T3" i="1" l="1"/>
  <c r="W61" i="1"/>
  <c r="W57" i="1"/>
  <c r="W49" i="1"/>
  <c r="W41" i="1"/>
  <c r="W29" i="1"/>
  <c r="W17" i="1"/>
  <c r="W9" i="1"/>
  <c r="W56" i="1"/>
  <c r="W48" i="1"/>
  <c r="W40" i="1"/>
  <c r="W32" i="1"/>
  <c r="W28" i="1"/>
  <c r="W20" i="1"/>
  <c r="W12" i="1"/>
  <c r="W8" i="1"/>
  <c r="W59" i="1"/>
  <c r="W51" i="1"/>
  <c r="W43" i="1"/>
  <c r="W39" i="1"/>
  <c r="W31" i="1"/>
  <c r="W23" i="1"/>
  <c r="W15" i="1"/>
  <c r="W11" i="1"/>
  <c r="W3" i="1"/>
  <c r="W58" i="1"/>
  <c r="W54" i="1"/>
  <c r="W50" i="1"/>
  <c r="W46" i="1"/>
  <c r="W42" i="1"/>
  <c r="W38" i="1"/>
  <c r="W34" i="1"/>
  <c r="W30" i="1"/>
  <c r="W26" i="1"/>
  <c r="W22" i="1"/>
  <c r="W18" i="1"/>
  <c r="W14" i="1"/>
  <c r="W10" i="1"/>
  <c r="W6" i="1"/>
  <c r="W53" i="1"/>
  <c r="W45" i="1"/>
  <c r="W37" i="1"/>
  <c r="W33" i="1"/>
  <c r="W25" i="1"/>
  <c r="W21" i="1"/>
  <c r="W13" i="1"/>
  <c r="W5" i="1"/>
  <c r="W60" i="1"/>
  <c r="W52" i="1"/>
  <c r="W44" i="1"/>
  <c r="W36" i="1"/>
  <c r="W24" i="1"/>
  <c r="W16" i="1"/>
  <c r="W4" i="1"/>
  <c r="W55" i="1"/>
  <c r="W47" i="1"/>
  <c r="W35" i="1"/>
  <c r="W27" i="1"/>
  <c r="W19" i="1"/>
  <c r="W7" i="1"/>
  <c r="T5" i="1"/>
  <c r="T4" i="1"/>
  <c r="U30" i="1"/>
  <c r="U31" i="1"/>
  <c r="U28" i="1"/>
  <c r="U29" i="1"/>
  <c r="U26" i="1"/>
  <c r="U27" i="1"/>
  <c r="U24" i="1"/>
  <c r="U25" i="1"/>
  <c r="U23" i="1"/>
  <c r="U14" i="1"/>
  <c r="U22" i="1"/>
  <c r="U20" i="1"/>
  <c r="U21" i="1"/>
  <c r="U18" i="1"/>
  <c r="U19" i="1"/>
  <c r="U16" i="1"/>
  <c r="U17" i="1"/>
  <c r="U15" i="1"/>
  <c r="U13" i="1"/>
  <c r="U11" i="1"/>
  <c r="U12" i="1"/>
  <c r="U9" i="1"/>
  <c r="U10" i="1"/>
  <c r="U7" i="1"/>
  <c r="U8" i="1"/>
  <c r="U5" i="1"/>
  <c r="U6" i="1"/>
  <c r="U4" i="1"/>
  <c r="U32" i="1"/>
  <c r="U3" i="1"/>
  <c r="V61" i="1"/>
  <c r="V60" i="1"/>
  <c r="V59" i="1"/>
  <c r="V56" i="1"/>
  <c r="V52" i="1"/>
  <c r="V48" i="1"/>
  <c r="V55" i="1"/>
  <c r="V51" i="1"/>
  <c r="V47" i="1"/>
  <c r="V58" i="1"/>
  <c r="V54" i="1"/>
  <c r="V50" i="1"/>
  <c r="V57" i="1"/>
  <c r="V53" i="1"/>
  <c r="V49" i="1"/>
  <c r="V44" i="1"/>
  <c r="V40" i="1"/>
  <c r="V36" i="1"/>
  <c r="V32" i="1"/>
  <c r="V28" i="1"/>
  <c r="V24" i="1"/>
  <c r="V20" i="1"/>
  <c r="V16" i="1"/>
  <c r="V12" i="1"/>
  <c r="V8" i="1"/>
  <c r="V4" i="1"/>
  <c r="V43" i="1"/>
  <c r="V39" i="1"/>
  <c r="V35" i="1"/>
  <c r="V31" i="1"/>
  <c r="V27" i="1"/>
  <c r="V23" i="1"/>
  <c r="V19" i="1"/>
  <c r="V15" i="1"/>
  <c r="V11" i="1"/>
  <c r="V7" i="1"/>
  <c r="V3" i="1"/>
  <c r="V46" i="1"/>
  <c r="V42" i="1"/>
  <c r="V38" i="1"/>
  <c r="V34" i="1"/>
  <c r="V30" i="1"/>
  <c r="V26" i="1"/>
  <c r="V22" i="1"/>
  <c r="V18" i="1"/>
  <c r="V14" i="1"/>
  <c r="V10" i="1"/>
  <c r="V6" i="1"/>
  <c r="V45" i="1"/>
  <c r="V41" i="1"/>
  <c r="V37" i="1"/>
  <c r="V33" i="1"/>
  <c r="V29" i="1"/>
  <c r="V25" i="1"/>
  <c r="V21" i="1"/>
  <c r="V17" i="1"/>
  <c r="V13" i="1"/>
  <c r="V9" i="1"/>
  <c r="V5" i="1"/>
  <c r="T60" i="1"/>
  <c r="T61" i="1"/>
  <c r="T58" i="1"/>
  <c r="T59" i="1"/>
  <c r="T56" i="1"/>
  <c r="T57" i="1"/>
  <c r="T55" i="1"/>
  <c r="T53" i="1"/>
  <c r="T54" i="1"/>
  <c r="T51" i="1"/>
  <c r="T52" i="1"/>
  <c r="T49" i="1"/>
  <c r="T50" i="1"/>
  <c r="T47" i="1"/>
  <c r="T48" i="1"/>
  <c r="T45" i="1"/>
  <c r="T46" i="1"/>
  <c r="T43" i="1"/>
  <c r="T44" i="1"/>
  <c r="T41" i="1"/>
  <c r="T42" i="1"/>
  <c r="T39" i="1"/>
  <c r="T40" i="1"/>
  <c r="T37" i="1"/>
  <c r="T38" i="1"/>
  <c r="T35" i="1"/>
  <c r="T36" i="1"/>
  <c r="T34" i="1"/>
  <c r="T32" i="1"/>
  <c r="T33" i="1"/>
  <c r="T30" i="1"/>
  <c r="T31" i="1"/>
  <c r="T28" i="1"/>
  <c r="T29" i="1"/>
  <c r="T26" i="1"/>
  <c r="T27" i="1"/>
  <c r="T25" i="1"/>
  <c r="T21" i="1"/>
  <c r="T17" i="1"/>
  <c r="T24" i="1"/>
  <c r="T20" i="1"/>
  <c r="T23" i="1"/>
  <c r="T19" i="1"/>
  <c r="T22" i="1"/>
  <c r="T18" i="1"/>
  <c r="T14" i="1"/>
  <c r="T10" i="1"/>
  <c r="T6" i="1"/>
  <c r="T13" i="1"/>
  <c r="T9" i="1"/>
  <c r="T16" i="1"/>
  <c r="T12" i="1"/>
  <c r="T8" i="1"/>
  <c r="T15" i="1"/>
  <c r="T11" i="1"/>
  <c r="T7" i="1"/>
  <c r="S12" i="1"/>
  <c r="S13" i="1"/>
  <c r="S10" i="1"/>
  <c r="S11" i="1"/>
  <c r="S9" i="1"/>
  <c r="S8" i="1"/>
  <c r="S6" i="1"/>
  <c r="S7" i="1"/>
  <c r="S4" i="1"/>
  <c r="S5" i="1"/>
  <c r="S3" i="1"/>
  <c r="R45" i="1"/>
  <c r="R46" i="1"/>
  <c r="R43" i="1"/>
  <c r="R44" i="1"/>
  <c r="R41" i="1"/>
  <c r="R42" i="1"/>
  <c r="R39" i="1"/>
  <c r="R40" i="1"/>
  <c r="R37" i="1"/>
  <c r="R38" i="1"/>
  <c r="R35" i="1"/>
  <c r="R36" i="1"/>
  <c r="R33" i="1"/>
  <c r="R34" i="1"/>
  <c r="R32" i="1"/>
  <c r="R30" i="1"/>
  <c r="R31" i="1"/>
  <c r="R28" i="1"/>
  <c r="R29" i="1"/>
  <c r="R26" i="1"/>
  <c r="R27" i="1"/>
  <c r="R24" i="1"/>
  <c r="R25" i="1"/>
  <c r="R23" i="1"/>
  <c r="R21" i="1"/>
  <c r="R22" i="1"/>
  <c r="R19" i="1"/>
  <c r="R20" i="1"/>
  <c r="R17" i="1"/>
  <c r="R18" i="1"/>
  <c r="R15" i="1"/>
  <c r="R16" i="1"/>
  <c r="R13" i="1"/>
  <c r="R14" i="1"/>
  <c r="R11" i="1"/>
  <c r="R12" i="1"/>
  <c r="R9" i="1"/>
  <c r="R10" i="1"/>
  <c r="R7" i="1"/>
  <c r="R8" i="1"/>
  <c r="R5" i="1"/>
  <c r="R6" i="1"/>
  <c r="R4" i="1"/>
  <c r="R3" i="1"/>
</calcChain>
</file>

<file path=xl/sharedStrings.xml><?xml version="1.0" encoding="utf-8"?>
<sst xmlns="http://schemas.openxmlformats.org/spreadsheetml/2006/main" count="52" uniqueCount="49">
  <si>
    <t>EAN/EIC</t>
  </si>
  <si>
    <t>Číslo přístroje</t>
  </si>
  <si>
    <t>Typ odečtu</t>
  </si>
  <si>
    <t>CRMT_ID</t>
  </si>
  <si>
    <t>Důvod odečtu</t>
  </si>
  <si>
    <t>CRR_ID</t>
  </si>
  <si>
    <t>Datum odečtu</t>
  </si>
  <si>
    <t>Stav M3</t>
  </si>
  <si>
    <t>Stav VT</t>
  </si>
  <si>
    <t>Stav NT</t>
  </si>
  <si>
    <t>Poznámka</t>
  </si>
  <si>
    <t>Mimořádné vyúčtování</t>
  </si>
  <si>
    <t>K datu aktivace</t>
  </si>
  <si>
    <t>K ukončení smlouvy/přepisu v rámci</t>
  </si>
  <si>
    <t>K datu úmrtí</t>
  </si>
  <si>
    <t>Změna ceny</t>
  </si>
  <si>
    <t>K periodické fakturaci</t>
  </si>
  <si>
    <t>Jiný důvod</t>
  </si>
  <si>
    <t>Samoodečtem</t>
  </si>
  <si>
    <t>číselník:</t>
  </si>
  <si>
    <t>Způsob zjištění stavu</t>
  </si>
  <si>
    <t>C_READINGMETHOD</t>
  </si>
  <si>
    <t>Důvod odečtení/neodečtení</t>
  </si>
  <si>
    <t>C_READING_REASON</t>
  </si>
  <si>
    <t>CCL_ID</t>
  </si>
  <si>
    <t>Název</t>
  </si>
  <si>
    <t>Tabulka</t>
  </si>
  <si>
    <t>dnes</t>
  </si>
  <si>
    <t>MV</t>
  </si>
  <si>
    <t>aktivace</t>
  </si>
  <si>
    <t>ukončení</t>
  </si>
  <si>
    <t>úmrtí</t>
  </si>
  <si>
    <t>cena</t>
  </si>
  <si>
    <t>ostatní</t>
  </si>
  <si>
    <t>CRMT_ID - 1026</t>
  </si>
  <si>
    <t>CRR_ID - 1083</t>
  </si>
  <si>
    <t>3. Typ odečtu - vyberte typ odečtu</t>
  </si>
  <si>
    <t>4. Důvod odečtu - vyberte důvod odečtu</t>
  </si>
  <si>
    <t>5. Datum odečtu - napište datum odečtu</t>
  </si>
  <si>
    <t>6. Stav M3 - zadejte stav plynoměru</t>
  </si>
  <si>
    <t>BEE</t>
  </si>
  <si>
    <t>CE</t>
  </si>
  <si>
    <t>X Energie</t>
  </si>
  <si>
    <t>Tabulka pro samoodečty, mimořádné vyúčtování</t>
  </si>
  <si>
    <t>- vyberete-li Mimořádné vyúčtování, již neměňte Důvod odečtu</t>
  </si>
  <si>
    <t>1. EAN/EIC - napište číslo OPM</t>
  </si>
  <si>
    <t>2. Číslo přístroje - napište číslo elektroměru, nebo plynoměru</t>
  </si>
  <si>
    <t>- datum musí odpovídat povolenému rozsahu</t>
  </si>
  <si>
    <t>7. Stav VT/NT - zadejte stavy elektroměru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</si>
</sst>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1"/>
      <color rgb="FF00B05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double">
        <color indexed="64"/>
      </bottom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</borders>
  <cellStyleXfs count="5">
    <xf numFmtId="0" fontId="0" fillId="0" borderId="0"/>
    <xf numFmtId="0" fontId="1" fillId="2" borderId="1" applyNumberFormat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6" fillId="5" borderId="0" applyNumberFormat="0" applyBorder="0" applyAlignment="0" applyProtection="0"/>
  </cellStyleXfs>
  <cellXfs count="25">
    <xf numFmtId="0" fontId="0" fillId="0" borderId="0" xfId="0"/>
    <xf numFmtId="49" fontId="4" fillId="3" borderId="3" xfId="2" applyNumberFormat="1" applyBorder="1" applyProtection="1">
      <protection locked="0"/>
    </xf>
    <xf numFmtId="49" fontId="4" fillId="3" borderId="1" xfId="2" applyNumberFormat="1" applyBorder="1" applyProtection="1">
      <protection locked="0"/>
    </xf>
    <xf numFmtId="0" fontId="4" fillId="4" borderId="3" xfId="3" applyBorder="1" applyProtection="1">
      <protection locked="0"/>
    </xf>
    <xf numFmtId="0" fontId="4" fillId="4" borderId="1" xfId="3" applyBorder="1" applyProtection="1">
      <protection locked="0"/>
    </xf>
    <xf numFmtId="0" fontId="7" fillId="5" borderId="3" xfId="4" applyFont="1" applyBorder="1" applyProtection="1">
      <protection locked="0"/>
    </xf>
    <xf numFmtId="14" fontId="7" fillId="5" borderId="3" xfId="4" applyNumberFormat="1" applyFont="1" applyBorder="1" applyProtection="1">
      <protection locked="0"/>
    </xf>
    <xf numFmtId="0" fontId="7" fillId="5" borderId="1" xfId="4" applyFont="1" applyBorder="1" applyProtection="1">
      <protection locked="0"/>
    </xf>
    <xf numFmtId="0" fontId="7" fillId="5" borderId="1" xfId="4" applyFont="1" applyBorder="1" applyProtection="1">
      <protection locked="0" hidden="1"/>
    </xf>
    <xf numFmtId="49" fontId="0" fillId="3" borderId="1" xfId="2" applyNumberFormat="1" applyFont="1" applyBorder="1" applyProtection="1">
      <protection locked="0"/>
    </xf>
    <xf numFmtId="49" fontId="0" fillId="3" borderId="3" xfId="2" applyNumberFormat="1" applyFont="1" applyBorder="1" applyProtection="1">
      <protection locked="0"/>
    </xf>
    <xf numFmtId="0" fontId="7" fillId="5" borderId="1" xfId="4" applyFont="1" applyBorder="1" applyProtection="1">
      <protection hidden="1"/>
    </xf>
    <xf numFmtId="0" fontId="5" fillId="7" borderId="2" xfId="1" applyFont="1" applyFill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7" fillId="5" borderId="3" xfId="4" applyFont="1" applyBorder="1" applyProtection="1">
      <protection hidden="1"/>
    </xf>
    <xf numFmtId="0" fontId="1" fillId="6" borderId="3" xfId="1" applyFill="1" applyBorder="1" applyProtection="1">
      <protection hidden="1"/>
    </xf>
    <xf numFmtId="0" fontId="0" fillId="0" borderId="0" xfId="0" quotePrefix="1" applyProtection="1">
      <protection hidden="1"/>
    </xf>
    <xf numFmtId="0" fontId="3" fillId="0" borderId="0" xfId="0" applyFont="1" applyProtection="1">
      <protection hidden="1"/>
    </xf>
    <xf numFmtId="14" fontId="0" fillId="0" borderId="0" xfId="0" applyNumberFormat="1" applyProtection="1">
      <protection hidden="1"/>
    </xf>
    <xf numFmtId="0" fontId="2" fillId="0" borderId="0" xfId="0" quotePrefix="1" applyFont="1" applyProtection="1">
      <protection hidden="1"/>
    </xf>
    <xf numFmtId="0" fontId="0" fillId="0" borderId="0" xfId="0" applyAlignment="1" applyProtection="1">
      <alignment horizontal="right"/>
      <protection hidden="1"/>
    </xf>
    <xf numFmtId="49" fontId="0" fillId="0" borderId="0" xfId="0" applyNumberFormat="1" applyProtection="1">
      <protection hidden="1"/>
    </xf>
    <xf numFmtId="0" fontId="5" fillId="7" borderId="2" xfId="1" applyFont="1" applyFill="1" applyBorder="1" applyAlignment="1" applyProtection="1">
      <alignment horizontal="center" vertical="center"/>
      <protection locked="0" hidden="1"/>
    </xf>
    <xf numFmtId="49" fontId="5" fillId="7" borderId="2" xfId="1" applyNumberFormat="1" applyFont="1" applyFill="1" applyBorder="1" applyAlignment="1" applyProtection="1">
      <alignment horizontal="center" vertical="center"/>
      <protection locked="0"/>
    </xf>
    <xf numFmtId="0" fontId="5" fillId="7" borderId="2" xfId="1" applyFont="1" applyFill="1" applyBorder="1" applyAlignment="1" applyProtection="1">
      <alignment horizontal="center" vertical="center"/>
      <protection locked="0"/>
    </xf>
  </cellXfs>
  <cellStyles count="5">
    <cellStyle name="20 % – Zvýraznění1" xfId="2" builtinId="30"/>
    <cellStyle name="40 % – Zvýraznění3" xfId="3" builtinId="39"/>
    <cellStyle name="60 % – Zvýraznění6" xfId="4" builtinId="52"/>
    <cellStyle name="Normální" xfId="0" builtinId="0"/>
    <cellStyle name="Výstup" xfId="1" builtinId="21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22412</xdr:colOff>
      <xdr:row>12</xdr:row>
      <xdr:rowOff>141854</xdr:rowOff>
    </xdr:from>
    <xdr:to>
      <xdr:col>27</xdr:col>
      <xdr:colOff>1212091</xdr:colOff>
      <xdr:row>17</xdr:row>
      <xdr:rowOff>56029</xdr:rowOff>
    </xdr:to>
    <xdr:pic>
      <xdr:nvPicPr>
        <xdr:cNvPr id="2" name="Obrázek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708471" y="2450266"/>
          <a:ext cx="1794796" cy="866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AB200"/>
  <sheetViews>
    <sheetView showGridLines="0" tabSelected="1" zoomScale="85" zoomScaleNormal="85" workbookViewId="0">
      <pane ySplit="1" topLeftCell="A38" activePane="bottomLeft" state="frozen"/>
      <selection pane="bottomLeft" activeCell="E40" sqref="E40"/>
    </sheetView>
  </sheetViews>
  <sheetFormatPr defaultRowHeight="15" x14ac:dyDescent="0.25"/>
  <cols>
    <col min="1" max="1" width="24.140625" style="21" customWidth="1"/>
    <col min="2" max="2" width="13.42578125" style="21" customWidth="1"/>
    <col min="3" max="3" width="21.42578125" style="13" customWidth="1"/>
    <col min="4" max="4" width="9.140625" style="13" hidden="1" customWidth="1"/>
    <col min="5" max="5" width="34.85546875" style="13" customWidth="1"/>
    <col min="6" max="6" width="6" style="13" hidden="1" customWidth="1"/>
    <col min="7" max="7" width="13.5703125" style="13" bestFit="1" customWidth="1"/>
    <col min="8" max="10" width="9.140625" style="13"/>
    <col min="11" max="11" width="13.28515625" style="13" hidden="1" customWidth="1"/>
    <col min="12" max="12" width="21.5703125" style="13" hidden="1" customWidth="1"/>
    <col min="13" max="13" width="9.140625" style="13" hidden="1" customWidth="1"/>
    <col min="14" max="14" width="11" style="13" hidden="1" customWidth="1"/>
    <col min="15" max="25" width="9.140625" style="13" hidden="1" customWidth="1"/>
    <col min="26" max="26" width="5.7109375" style="13" customWidth="1"/>
    <col min="27" max="27" width="9.140625" style="13"/>
    <col min="28" max="28" width="77" style="13" customWidth="1"/>
    <col min="29" max="16384" width="9.140625" style="13"/>
  </cols>
  <sheetData>
    <row r="1" spans="1:28" ht="15.75" thickBot="1" x14ac:dyDescent="0.3">
      <c r="A1" s="23" t="s">
        <v>0</v>
      </c>
      <c r="B1" s="23" t="s">
        <v>1</v>
      </c>
      <c r="C1" s="24" t="s">
        <v>2</v>
      </c>
      <c r="D1" s="12" t="s">
        <v>3</v>
      </c>
      <c r="E1" s="22" t="s">
        <v>4</v>
      </c>
      <c r="F1" s="12" t="s">
        <v>5</v>
      </c>
      <c r="G1" s="24" t="s">
        <v>6</v>
      </c>
      <c r="H1" s="24" t="s">
        <v>7</v>
      </c>
      <c r="I1" s="24" t="s">
        <v>8</v>
      </c>
      <c r="J1" s="24" t="s">
        <v>9</v>
      </c>
      <c r="K1" s="12" t="s">
        <v>10</v>
      </c>
    </row>
    <row r="2" spans="1:28" ht="15.75" thickTop="1" x14ac:dyDescent="0.25">
      <c r="A2" s="10"/>
      <c r="B2" s="1"/>
      <c r="C2" s="5"/>
      <c r="D2" s="14" t="str">
        <f t="shared" ref="D2:D33" si="0">IFERROR(VLOOKUP(C2,$L$3:$M$4,2,0),"")</f>
        <v/>
      </c>
      <c r="E2" s="8" t="str">
        <f t="shared" ref="E2:E33" si="1">IF(C2=$L$3,$L$6,"")</f>
        <v/>
      </c>
      <c r="F2" s="14" t="str">
        <f t="shared" ref="F2:F33" si="2">IFERROR(VLOOKUP(E2,$L$6:$N$12,3,0),"")</f>
        <v/>
      </c>
      <c r="G2" s="6"/>
      <c r="H2" s="3"/>
      <c r="I2" s="3"/>
      <c r="J2" s="3"/>
      <c r="K2" s="15" t="str">
        <f t="shared" ref="K2:K33" si="3">IF(E2=$L$12,"-","")</f>
        <v/>
      </c>
      <c r="M2" s="13" t="s">
        <v>3</v>
      </c>
      <c r="N2" s="13" t="s">
        <v>5</v>
      </c>
      <c r="P2" s="16"/>
      <c r="Q2" s="13" t="s">
        <v>27</v>
      </c>
      <c r="R2" s="16" t="s">
        <v>28</v>
      </c>
      <c r="S2" s="13" t="s">
        <v>29</v>
      </c>
      <c r="T2" s="13" t="s">
        <v>30</v>
      </c>
      <c r="U2" s="13" t="s">
        <v>31</v>
      </c>
      <c r="V2" s="13" t="s">
        <v>32</v>
      </c>
      <c r="W2" s="13" t="s">
        <v>33</v>
      </c>
      <c r="AA2" s="17" t="s">
        <v>43</v>
      </c>
    </row>
    <row r="3" spans="1:28" x14ac:dyDescent="0.25">
      <c r="A3" s="9"/>
      <c r="B3" s="2"/>
      <c r="C3" s="7"/>
      <c r="D3" s="11" t="str">
        <f t="shared" si="0"/>
        <v/>
      </c>
      <c r="E3" s="8" t="str">
        <f t="shared" si="1"/>
        <v/>
      </c>
      <c r="F3" s="11" t="str">
        <f t="shared" si="2"/>
        <v/>
      </c>
      <c r="G3" s="6"/>
      <c r="H3" s="4"/>
      <c r="I3" s="4"/>
      <c r="J3" s="4"/>
      <c r="K3" s="15" t="str">
        <f t="shared" si="3"/>
        <v/>
      </c>
      <c r="L3" s="13" t="s">
        <v>11</v>
      </c>
      <c r="M3" s="13">
        <v>431</v>
      </c>
      <c r="P3" s="18"/>
      <c r="Q3" s="18">
        <f ca="1">TODAY()</f>
        <v>43544</v>
      </c>
      <c r="R3" s="18">
        <f ca="1">$Q$3-29</f>
        <v>43515</v>
      </c>
      <c r="S3" s="18">
        <f ca="1">$Q$3-5</f>
        <v>43539</v>
      </c>
      <c r="T3" s="18">
        <f ca="1">$Q$3-8</f>
        <v>43536</v>
      </c>
      <c r="U3" s="18">
        <f ca="1">$Q$3-29</f>
        <v>43515</v>
      </c>
      <c r="V3" s="18">
        <f ca="1">$Q$3-29</f>
        <v>43515</v>
      </c>
      <c r="W3" s="18">
        <f ca="1">$Q$3-29</f>
        <v>43515</v>
      </c>
      <c r="Y3" s="13">
        <v>1</v>
      </c>
      <c r="AA3" s="13" t="s">
        <v>45</v>
      </c>
    </row>
    <row r="4" spans="1:28" x14ac:dyDescent="0.25">
      <c r="A4" s="2"/>
      <c r="B4" s="2"/>
      <c r="C4" s="7"/>
      <c r="D4" s="11" t="str">
        <f t="shared" si="0"/>
        <v/>
      </c>
      <c r="E4" s="8" t="str">
        <f t="shared" si="1"/>
        <v/>
      </c>
      <c r="F4" s="11" t="str">
        <f t="shared" si="2"/>
        <v/>
      </c>
      <c r="G4" s="6"/>
      <c r="H4" s="4"/>
      <c r="I4" s="4"/>
      <c r="J4" s="4"/>
      <c r="K4" s="15" t="str">
        <f t="shared" si="3"/>
        <v/>
      </c>
      <c r="L4" s="13" t="s">
        <v>18</v>
      </c>
      <c r="M4" s="13">
        <v>2</v>
      </c>
      <c r="R4" s="18">
        <f ca="1">$Q$3-28</f>
        <v>43516</v>
      </c>
      <c r="S4" s="18">
        <f ca="1">$Q$3-4</f>
        <v>43540</v>
      </c>
      <c r="T4" s="18">
        <f ca="1">$Q$3-7</f>
        <v>43537</v>
      </c>
      <c r="U4" s="18">
        <f ca="1">$Q$3-28</f>
        <v>43516</v>
      </c>
      <c r="V4" s="18">
        <f ca="1">$Q$3-28</f>
        <v>43516</v>
      </c>
      <c r="W4" s="18">
        <f ca="1">$Q$3-28</f>
        <v>43516</v>
      </c>
      <c r="Y4" s="13">
        <v>0</v>
      </c>
      <c r="AA4" s="13" t="s">
        <v>46</v>
      </c>
    </row>
    <row r="5" spans="1:28" x14ac:dyDescent="0.25">
      <c r="A5" s="2"/>
      <c r="B5" s="2"/>
      <c r="C5" s="7"/>
      <c r="D5" s="11" t="str">
        <f t="shared" si="0"/>
        <v/>
      </c>
      <c r="E5" s="8" t="str">
        <f t="shared" si="1"/>
        <v/>
      </c>
      <c r="F5" s="11" t="str">
        <f t="shared" si="2"/>
        <v/>
      </c>
      <c r="G5" s="6"/>
      <c r="H5" s="4"/>
      <c r="I5" s="4"/>
      <c r="J5" s="4"/>
      <c r="K5" s="15" t="str">
        <f t="shared" si="3"/>
        <v/>
      </c>
      <c r="R5" s="18">
        <f ca="1">$Q$3-27</f>
        <v>43517</v>
      </c>
      <c r="S5" s="18">
        <f ca="1">$Q$3-3</f>
        <v>43541</v>
      </c>
      <c r="T5" s="18">
        <f ca="1">$Q$3-6</f>
        <v>43538</v>
      </c>
      <c r="U5" s="18">
        <f ca="1">$Q$3-27</f>
        <v>43517</v>
      </c>
      <c r="V5" s="18">
        <f ca="1">$Q$3-27</f>
        <v>43517</v>
      </c>
      <c r="W5" s="18">
        <f ca="1">$Q$3-27</f>
        <v>43517</v>
      </c>
      <c r="AA5" s="13" t="s">
        <v>36</v>
      </c>
    </row>
    <row r="6" spans="1:28" x14ac:dyDescent="0.25">
      <c r="A6" s="2"/>
      <c r="B6" s="2"/>
      <c r="C6" s="7"/>
      <c r="D6" s="11" t="str">
        <f t="shared" si="0"/>
        <v/>
      </c>
      <c r="E6" s="8" t="str">
        <f t="shared" si="1"/>
        <v/>
      </c>
      <c r="F6" s="11" t="str">
        <f t="shared" si="2"/>
        <v/>
      </c>
      <c r="G6" s="6"/>
      <c r="H6" s="4"/>
      <c r="I6" s="4"/>
      <c r="J6" s="4"/>
      <c r="K6" s="15" t="str">
        <f t="shared" si="3"/>
        <v/>
      </c>
      <c r="L6" s="13" t="s">
        <v>11</v>
      </c>
      <c r="N6" s="13">
        <v>107</v>
      </c>
      <c r="R6" s="18">
        <f ca="1">$Q$3-26</f>
        <v>43518</v>
      </c>
      <c r="S6" s="18">
        <f ca="1">$Q$3-2</f>
        <v>43542</v>
      </c>
      <c r="T6" s="18">
        <f ca="1">$Q$3-5</f>
        <v>43539</v>
      </c>
      <c r="U6" s="18">
        <f ca="1">$Q$3-26</f>
        <v>43518</v>
      </c>
      <c r="V6" s="18">
        <f ca="1">$Q$3-26</f>
        <v>43518</v>
      </c>
      <c r="W6" s="18">
        <f ca="1">$Q$3-26</f>
        <v>43518</v>
      </c>
      <c r="Y6" s="13">
        <v>1</v>
      </c>
      <c r="AB6" s="19" t="s">
        <v>44</v>
      </c>
    </row>
    <row r="7" spans="1:28" x14ac:dyDescent="0.25">
      <c r="A7" s="2"/>
      <c r="B7" s="2"/>
      <c r="C7" s="7"/>
      <c r="D7" s="11" t="str">
        <f t="shared" si="0"/>
        <v/>
      </c>
      <c r="E7" s="8" t="str">
        <f t="shared" si="1"/>
        <v/>
      </c>
      <c r="F7" s="11" t="str">
        <f t="shared" si="2"/>
        <v/>
      </c>
      <c r="G7" s="6"/>
      <c r="H7" s="4"/>
      <c r="I7" s="4"/>
      <c r="J7" s="4"/>
      <c r="K7" s="15" t="str">
        <f t="shared" si="3"/>
        <v/>
      </c>
      <c r="L7" s="13" t="s">
        <v>12</v>
      </c>
      <c r="N7" s="13">
        <v>201</v>
      </c>
      <c r="R7" s="18">
        <f ca="1">$Q$3-25</f>
        <v>43519</v>
      </c>
      <c r="S7" s="18">
        <f ca="1">$Q$3-1</f>
        <v>43543</v>
      </c>
      <c r="T7" s="18">
        <f ca="1">$Q$3-4</f>
        <v>43540</v>
      </c>
      <c r="U7" s="18">
        <f ca="1">$Q$3-25</f>
        <v>43519</v>
      </c>
      <c r="V7" s="18">
        <f ca="1">$Q$3-25</f>
        <v>43519</v>
      </c>
      <c r="W7" s="18">
        <f ca="1">$Q$3-25</f>
        <v>43519</v>
      </c>
      <c r="AA7" s="13" t="s">
        <v>37</v>
      </c>
    </row>
    <row r="8" spans="1:28" x14ac:dyDescent="0.25">
      <c r="A8" s="2"/>
      <c r="B8" s="2"/>
      <c r="C8" s="7"/>
      <c r="D8" s="11" t="str">
        <f t="shared" si="0"/>
        <v/>
      </c>
      <c r="E8" s="8" t="str">
        <f t="shared" si="1"/>
        <v/>
      </c>
      <c r="F8" s="11" t="str">
        <f t="shared" si="2"/>
        <v/>
      </c>
      <c r="G8" s="6"/>
      <c r="H8" s="4"/>
      <c r="I8" s="4"/>
      <c r="J8" s="4"/>
      <c r="K8" s="15" t="str">
        <f t="shared" si="3"/>
        <v/>
      </c>
      <c r="L8" s="13" t="s">
        <v>13</v>
      </c>
      <c r="N8" s="13">
        <v>202</v>
      </c>
      <c r="R8" s="18">
        <f ca="1">$Q$3-24</f>
        <v>43520</v>
      </c>
      <c r="S8" s="18">
        <f ca="1">$Q$3</f>
        <v>43544</v>
      </c>
      <c r="T8" s="18">
        <f ca="1">$Q$3-3</f>
        <v>43541</v>
      </c>
      <c r="U8" s="18">
        <f ca="1">$Q$3-24</f>
        <v>43520</v>
      </c>
      <c r="V8" s="18">
        <f ca="1">$Q$3-24</f>
        <v>43520</v>
      </c>
      <c r="W8" s="18">
        <f ca="1">$Q$3-24</f>
        <v>43520</v>
      </c>
      <c r="AA8" s="13" t="s">
        <v>38</v>
      </c>
    </row>
    <row r="9" spans="1:28" x14ac:dyDescent="0.25">
      <c r="A9" s="2"/>
      <c r="B9" s="2"/>
      <c r="C9" s="7"/>
      <c r="D9" s="11" t="str">
        <f t="shared" si="0"/>
        <v/>
      </c>
      <c r="E9" s="8" t="str">
        <f t="shared" si="1"/>
        <v/>
      </c>
      <c r="F9" s="11" t="str">
        <f t="shared" si="2"/>
        <v/>
      </c>
      <c r="G9" s="6"/>
      <c r="H9" s="4"/>
      <c r="I9" s="4"/>
      <c r="J9" s="4"/>
      <c r="K9" s="15" t="str">
        <f t="shared" si="3"/>
        <v/>
      </c>
      <c r="L9" s="13" t="s">
        <v>14</v>
      </c>
      <c r="N9" s="13">
        <v>203</v>
      </c>
      <c r="R9" s="18">
        <f ca="1">$Q$3-23</f>
        <v>43521</v>
      </c>
      <c r="S9" s="18">
        <f ca="1">$Q$3+1</f>
        <v>43545</v>
      </c>
      <c r="T9" s="18">
        <f ca="1">$Q$3-2</f>
        <v>43542</v>
      </c>
      <c r="U9" s="18">
        <f ca="1">$Q$3-23</f>
        <v>43521</v>
      </c>
      <c r="V9" s="18">
        <f ca="1">$Q$3-23</f>
        <v>43521</v>
      </c>
      <c r="W9" s="18">
        <f ca="1">$Q$3-23</f>
        <v>43521</v>
      </c>
      <c r="Y9" s="13" t="s">
        <v>40</v>
      </c>
      <c r="AB9" s="19" t="s">
        <v>47</v>
      </c>
    </row>
    <row r="10" spans="1:28" x14ac:dyDescent="0.25">
      <c r="A10" s="2"/>
      <c r="B10" s="2"/>
      <c r="C10" s="7"/>
      <c r="D10" s="11" t="str">
        <f t="shared" si="0"/>
        <v/>
      </c>
      <c r="E10" s="8" t="str">
        <f t="shared" si="1"/>
        <v/>
      </c>
      <c r="F10" s="11" t="str">
        <f t="shared" si="2"/>
        <v/>
      </c>
      <c r="G10" s="6"/>
      <c r="H10" s="4"/>
      <c r="I10" s="4"/>
      <c r="J10" s="4"/>
      <c r="K10" s="15" t="str">
        <f t="shared" si="3"/>
        <v/>
      </c>
      <c r="L10" s="13" t="s">
        <v>15</v>
      </c>
      <c r="N10" s="13">
        <v>204</v>
      </c>
      <c r="R10" s="18">
        <f ca="1">$Q$3-22</f>
        <v>43522</v>
      </c>
      <c r="S10" s="18">
        <f ca="1">$Q$3+2</f>
        <v>43546</v>
      </c>
      <c r="T10" s="18">
        <f ca="1">$Q$3-1</f>
        <v>43543</v>
      </c>
      <c r="U10" s="18">
        <f ca="1">$Q$3-22</f>
        <v>43522</v>
      </c>
      <c r="V10" s="18">
        <f ca="1">$Q$3-22</f>
        <v>43522</v>
      </c>
      <c r="W10" s="18">
        <f ca="1">$Q$3-22</f>
        <v>43522</v>
      </c>
      <c r="Y10" s="13" t="s">
        <v>41</v>
      </c>
      <c r="AA10" s="13" t="s">
        <v>39</v>
      </c>
    </row>
    <row r="11" spans="1:28" x14ac:dyDescent="0.25">
      <c r="A11" s="9"/>
      <c r="B11" s="2"/>
      <c r="C11" s="7"/>
      <c r="D11" s="11" t="str">
        <f t="shared" si="0"/>
        <v/>
      </c>
      <c r="E11" s="8" t="str">
        <f t="shared" si="1"/>
        <v/>
      </c>
      <c r="F11" s="11" t="str">
        <f t="shared" si="2"/>
        <v/>
      </c>
      <c r="G11" s="6"/>
      <c r="H11" s="4"/>
      <c r="I11" s="4"/>
      <c r="J11" s="4"/>
      <c r="K11" s="15" t="str">
        <f t="shared" si="3"/>
        <v/>
      </c>
      <c r="L11" s="13" t="s">
        <v>16</v>
      </c>
      <c r="N11" s="13">
        <v>205</v>
      </c>
      <c r="R11" s="18">
        <f ca="1">$Q$3-21</f>
        <v>43523</v>
      </c>
      <c r="S11" s="18">
        <f ca="1">$Q$3+3</f>
        <v>43547</v>
      </c>
      <c r="T11" s="18">
        <f ca="1">$Q$3</f>
        <v>43544</v>
      </c>
      <c r="U11" s="18">
        <f ca="1">$Q$3-21</f>
        <v>43523</v>
      </c>
      <c r="V11" s="18">
        <f ca="1">$Q$3-21</f>
        <v>43523</v>
      </c>
      <c r="W11" s="18">
        <f ca="1">$Q$3-21</f>
        <v>43523</v>
      </c>
      <c r="Y11" s="13" t="s">
        <v>42</v>
      </c>
      <c r="AA11" s="13" t="s">
        <v>48</v>
      </c>
    </row>
    <row r="12" spans="1:28" x14ac:dyDescent="0.25">
      <c r="A12" s="2"/>
      <c r="B12" s="2"/>
      <c r="C12" s="7"/>
      <c r="D12" s="11" t="str">
        <f t="shared" si="0"/>
        <v/>
      </c>
      <c r="E12" s="8" t="str">
        <f t="shared" si="1"/>
        <v/>
      </c>
      <c r="F12" s="11" t="str">
        <f t="shared" si="2"/>
        <v/>
      </c>
      <c r="G12" s="6"/>
      <c r="H12" s="4"/>
      <c r="I12" s="4"/>
      <c r="J12" s="4"/>
      <c r="K12" s="15" t="str">
        <f t="shared" si="3"/>
        <v/>
      </c>
      <c r="L12" s="13" t="s">
        <v>17</v>
      </c>
      <c r="N12" s="13">
        <v>206</v>
      </c>
      <c r="R12" s="18">
        <f ca="1">$Q$3-20</f>
        <v>43524</v>
      </c>
      <c r="S12" s="18">
        <f ca="1">$Q$3+4</f>
        <v>43548</v>
      </c>
      <c r="T12" s="18">
        <f ca="1">$Q$3+1</f>
        <v>43545</v>
      </c>
      <c r="U12" s="18">
        <f ca="1">$Q$3-20</f>
        <v>43524</v>
      </c>
      <c r="V12" s="18">
        <f ca="1">$Q$3-20</f>
        <v>43524</v>
      </c>
      <c r="W12" s="18">
        <f ca="1">$Q$3-20</f>
        <v>43524</v>
      </c>
    </row>
    <row r="13" spans="1:28" x14ac:dyDescent="0.25">
      <c r="A13" s="2"/>
      <c r="B13" s="2"/>
      <c r="C13" s="7"/>
      <c r="D13" s="11" t="str">
        <f t="shared" si="0"/>
        <v/>
      </c>
      <c r="E13" s="8" t="str">
        <f t="shared" si="1"/>
        <v/>
      </c>
      <c r="F13" s="11" t="str">
        <f t="shared" si="2"/>
        <v/>
      </c>
      <c r="G13" s="6"/>
      <c r="H13" s="4"/>
      <c r="I13" s="4"/>
      <c r="J13" s="4"/>
      <c r="K13" s="15" t="str">
        <f t="shared" si="3"/>
        <v/>
      </c>
      <c r="R13" s="18">
        <f ca="1">$Q$3-19</f>
        <v>43525</v>
      </c>
      <c r="S13" s="18">
        <f ca="1">$Q$3+5</f>
        <v>43549</v>
      </c>
      <c r="T13" s="18">
        <f ca="1">$Q$3+2</f>
        <v>43546</v>
      </c>
      <c r="U13" s="18">
        <f ca="1">$Q$3-19</f>
        <v>43525</v>
      </c>
      <c r="V13" s="18">
        <f ca="1">$Q$3-19</f>
        <v>43525</v>
      </c>
      <c r="W13" s="18">
        <f ca="1">$Q$3-19</f>
        <v>43525</v>
      </c>
      <c r="AB13" s="19"/>
    </row>
    <row r="14" spans="1:28" x14ac:dyDescent="0.25">
      <c r="A14" s="2"/>
      <c r="B14" s="2"/>
      <c r="C14" s="7"/>
      <c r="D14" s="11" t="str">
        <f t="shared" si="0"/>
        <v/>
      </c>
      <c r="E14" s="8" t="str">
        <f t="shared" si="1"/>
        <v/>
      </c>
      <c r="F14" s="11" t="str">
        <f t="shared" si="2"/>
        <v/>
      </c>
      <c r="G14" s="6"/>
      <c r="H14" s="4"/>
      <c r="I14" s="4"/>
      <c r="J14" s="4"/>
      <c r="K14" s="15" t="str">
        <f t="shared" si="3"/>
        <v/>
      </c>
      <c r="R14" s="18">
        <f ca="1">$Q$3-18</f>
        <v>43526</v>
      </c>
      <c r="T14" s="18">
        <f ca="1">$Q$3+3</f>
        <v>43547</v>
      </c>
      <c r="U14" s="18">
        <f ca="1">$Q$3-18</f>
        <v>43526</v>
      </c>
      <c r="V14" s="18">
        <f ca="1">$Q$3-18</f>
        <v>43526</v>
      </c>
      <c r="W14" s="18">
        <f ca="1">$Q$3-18</f>
        <v>43526</v>
      </c>
      <c r="AB14" s="19"/>
    </row>
    <row r="15" spans="1:28" x14ac:dyDescent="0.25">
      <c r="A15" s="2"/>
      <c r="B15" s="2"/>
      <c r="C15" s="7"/>
      <c r="D15" s="11" t="str">
        <f t="shared" si="0"/>
        <v/>
      </c>
      <c r="E15" s="8" t="str">
        <f t="shared" si="1"/>
        <v/>
      </c>
      <c r="F15" s="11" t="str">
        <f t="shared" si="2"/>
        <v/>
      </c>
      <c r="G15" s="6"/>
      <c r="H15" s="4"/>
      <c r="I15" s="4"/>
      <c r="J15" s="4"/>
      <c r="K15" s="15" t="str">
        <f t="shared" si="3"/>
        <v/>
      </c>
      <c r="L15" s="13" t="s">
        <v>19</v>
      </c>
      <c r="R15" s="18">
        <f ca="1">$Q$3-17</f>
        <v>43527</v>
      </c>
      <c r="T15" s="18">
        <f ca="1">$Q$3+4</f>
        <v>43548</v>
      </c>
      <c r="U15" s="18">
        <f ca="1">$Q$3-17</f>
        <v>43527</v>
      </c>
      <c r="V15" s="18">
        <f ca="1">$Q$3-17</f>
        <v>43527</v>
      </c>
      <c r="W15" s="18">
        <f ca="1">$Q$3-17</f>
        <v>43527</v>
      </c>
    </row>
    <row r="16" spans="1:28" x14ac:dyDescent="0.25">
      <c r="A16" s="2"/>
      <c r="B16" s="2"/>
      <c r="C16" s="7"/>
      <c r="D16" s="11" t="str">
        <f t="shared" si="0"/>
        <v/>
      </c>
      <c r="E16" s="8" t="str">
        <f t="shared" si="1"/>
        <v/>
      </c>
      <c r="F16" s="11" t="str">
        <f t="shared" si="2"/>
        <v/>
      </c>
      <c r="G16" s="6"/>
      <c r="H16" s="4"/>
      <c r="I16" s="4"/>
      <c r="J16" s="4"/>
      <c r="K16" s="15" t="str">
        <f t="shared" si="3"/>
        <v/>
      </c>
      <c r="L16" s="20" t="s">
        <v>24</v>
      </c>
      <c r="M16" s="13" t="s">
        <v>25</v>
      </c>
      <c r="N16" s="13" t="s">
        <v>26</v>
      </c>
      <c r="R16" s="18">
        <f ca="1">$Q$3-16</f>
        <v>43528</v>
      </c>
      <c r="T16" s="18">
        <f ca="1">$Q$3+5</f>
        <v>43549</v>
      </c>
      <c r="U16" s="18">
        <f ca="1">$Q$3-16</f>
        <v>43528</v>
      </c>
      <c r="V16" s="18">
        <f ca="1">$Q$3-16</f>
        <v>43528</v>
      </c>
      <c r="W16" s="18">
        <f ca="1">$Q$3-16</f>
        <v>43528</v>
      </c>
    </row>
    <row r="17" spans="1:23" x14ac:dyDescent="0.25">
      <c r="A17" s="2"/>
      <c r="B17" s="2"/>
      <c r="C17" s="7"/>
      <c r="D17" s="11" t="str">
        <f t="shared" si="0"/>
        <v/>
      </c>
      <c r="E17" s="8" t="str">
        <f t="shared" si="1"/>
        <v/>
      </c>
      <c r="F17" s="11" t="str">
        <f t="shared" si="2"/>
        <v/>
      </c>
      <c r="G17" s="6"/>
      <c r="H17" s="4"/>
      <c r="I17" s="4"/>
      <c r="J17" s="4"/>
      <c r="K17" s="15" t="str">
        <f t="shared" si="3"/>
        <v/>
      </c>
      <c r="L17" s="13" t="s">
        <v>34</v>
      </c>
      <c r="M17" s="13" t="s">
        <v>20</v>
      </c>
      <c r="N17" s="13" t="s">
        <v>21</v>
      </c>
      <c r="R17" s="18">
        <f ca="1">$Q$3-15</f>
        <v>43529</v>
      </c>
      <c r="T17" s="18">
        <f ca="1">$Q$3+6</f>
        <v>43550</v>
      </c>
      <c r="U17" s="18">
        <f ca="1">$Q$3-15</f>
        <v>43529</v>
      </c>
      <c r="V17" s="18">
        <f ca="1">$Q$3-15</f>
        <v>43529</v>
      </c>
      <c r="W17" s="18">
        <f ca="1">$Q$3-15</f>
        <v>43529</v>
      </c>
    </row>
    <row r="18" spans="1:23" x14ac:dyDescent="0.25">
      <c r="A18" s="2"/>
      <c r="B18" s="2"/>
      <c r="C18" s="7"/>
      <c r="D18" s="11" t="str">
        <f t="shared" si="0"/>
        <v/>
      </c>
      <c r="E18" s="8" t="str">
        <f t="shared" si="1"/>
        <v/>
      </c>
      <c r="F18" s="11" t="str">
        <f t="shared" si="2"/>
        <v/>
      </c>
      <c r="G18" s="6"/>
      <c r="H18" s="4"/>
      <c r="I18" s="4"/>
      <c r="J18" s="4"/>
      <c r="K18" s="15" t="str">
        <f t="shared" si="3"/>
        <v/>
      </c>
      <c r="L18" s="13" t="s">
        <v>35</v>
      </c>
      <c r="M18" s="13" t="s">
        <v>22</v>
      </c>
      <c r="N18" s="13" t="s">
        <v>23</v>
      </c>
      <c r="R18" s="18">
        <f ca="1">$Q$3-14</f>
        <v>43530</v>
      </c>
      <c r="T18" s="18">
        <f ca="1">$Q$3+7</f>
        <v>43551</v>
      </c>
      <c r="U18" s="18">
        <f ca="1">$Q$3-14</f>
        <v>43530</v>
      </c>
      <c r="V18" s="18">
        <f ca="1">$Q$3-14</f>
        <v>43530</v>
      </c>
      <c r="W18" s="18">
        <f ca="1">$Q$3-14</f>
        <v>43530</v>
      </c>
    </row>
    <row r="19" spans="1:23" x14ac:dyDescent="0.25">
      <c r="A19" s="2"/>
      <c r="B19" s="2"/>
      <c r="C19" s="7"/>
      <c r="D19" s="11" t="str">
        <f t="shared" si="0"/>
        <v/>
      </c>
      <c r="E19" s="8" t="str">
        <f t="shared" si="1"/>
        <v/>
      </c>
      <c r="F19" s="11" t="str">
        <f t="shared" si="2"/>
        <v/>
      </c>
      <c r="G19" s="6"/>
      <c r="H19" s="4"/>
      <c r="I19" s="4"/>
      <c r="J19" s="4"/>
      <c r="K19" s="15" t="str">
        <f t="shared" si="3"/>
        <v/>
      </c>
      <c r="R19" s="18">
        <f ca="1">$Q$3-13</f>
        <v>43531</v>
      </c>
      <c r="T19" s="18">
        <f ca="1">$Q$3+8</f>
        <v>43552</v>
      </c>
      <c r="U19" s="18">
        <f ca="1">$Q$3-13</f>
        <v>43531</v>
      </c>
      <c r="V19" s="18">
        <f ca="1">$Q$3-13</f>
        <v>43531</v>
      </c>
      <c r="W19" s="18">
        <f ca="1">$Q$3-13</f>
        <v>43531</v>
      </c>
    </row>
    <row r="20" spans="1:23" x14ac:dyDescent="0.25">
      <c r="A20" s="2"/>
      <c r="B20" s="2"/>
      <c r="C20" s="7"/>
      <c r="D20" s="11" t="str">
        <f t="shared" si="0"/>
        <v/>
      </c>
      <c r="E20" s="8" t="str">
        <f t="shared" si="1"/>
        <v/>
      </c>
      <c r="F20" s="11" t="str">
        <f t="shared" si="2"/>
        <v/>
      </c>
      <c r="G20" s="6"/>
      <c r="H20" s="4"/>
      <c r="I20" s="4"/>
      <c r="J20" s="4"/>
      <c r="K20" s="15" t="str">
        <f t="shared" si="3"/>
        <v/>
      </c>
      <c r="R20" s="18">
        <f ca="1">$Q$3-12</f>
        <v>43532</v>
      </c>
      <c r="T20" s="18">
        <f ca="1">$Q$3+9</f>
        <v>43553</v>
      </c>
      <c r="U20" s="18">
        <f ca="1">$Q$3-12</f>
        <v>43532</v>
      </c>
      <c r="V20" s="18">
        <f ca="1">$Q$3-12</f>
        <v>43532</v>
      </c>
      <c r="W20" s="18">
        <f ca="1">$Q$3-12</f>
        <v>43532</v>
      </c>
    </row>
    <row r="21" spans="1:23" x14ac:dyDescent="0.25">
      <c r="A21" s="2"/>
      <c r="B21" s="2"/>
      <c r="C21" s="7"/>
      <c r="D21" s="11" t="str">
        <f t="shared" si="0"/>
        <v/>
      </c>
      <c r="E21" s="8" t="str">
        <f t="shared" si="1"/>
        <v/>
      </c>
      <c r="F21" s="11" t="str">
        <f t="shared" si="2"/>
        <v/>
      </c>
      <c r="G21" s="6"/>
      <c r="H21" s="4"/>
      <c r="I21" s="4"/>
      <c r="J21" s="4"/>
      <c r="K21" s="15" t="str">
        <f t="shared" si="3"/>
        <v/>
      </c>
      <c r="R21" s="18">
        <f ca="1">$Q$3-11</f>
        <v>43533</v>
      </c>
      <c r="T21" s="18">
        <f ca="1">$Q$3+10</f>
        <v>43554</v>
      </c>
      <c r="U21" s="18">
        <f ca="1">$Q$3-11</f>
        <v>43533</v>
      </c>
      <c r="V21" s="18">
        <f ca="1">$Q$3-11</f>
        <v>43533</v>
      </c>
      <c r="W21" s="18">
        <f ca="1">$Q$3-11</f>
        <v>43533</v>
      </c>
    </row>
    <row r="22" spans="1:23" x14ac:dyDescent="0.25">
      <c r="A22" s="2"/>
      <c r="B22" s="2"/>
      <c r="C22" s="7"/>
      <c r="D22" s="11" t="str">
        <f t="shared" si="0"/>
        <v/>
      </c>
      <c r="E22" s="8" t="str">
        <f t="shared" si="1"/>
        <v/>
      </c>
      <c r="F22" s="11" t="str">
        <f t="shared" si="2"/>
        <v/>
      </c>
      <c r="G22" s="6"/>
      <c r="H22" s="4"/>
      <c r="I22" s="4"/>
      <c r="J22" s="4"/>
      <c r="K22" s="15" t="str">
        <f t="shared" si="3"/>
        <v/>
      </c>
      <c r="R22" s="18">
        <f ca="1">$Q$3-10</f>
        <v>43534</v>
      </c>
      <c r="T22" s="18">
        <f ca="1">$Q$3+11</f>
        <v>43555</v>
      </c>
      <c r="U22" s="18">
        <f ca="1">$Q$3-10</f>
        <v>43534</v>
      </c>
      <c r="V22" s="18">
        <f ca="1">$Q$3-10</f>
        <v>43534</v>
      </c>
      <c r="W22" s="18">
        <f ca="1">$Q$3-10</f>
        <v>43534</v>
      </c>
    </row>
    <row r="23" spans="1:23" x14ac:dyDescent="0.25">
      <c r="A23" s="2"/>
      <c r="B23" s="2"/>
      <c r="C23" s="7"/>
      <c r="D23" s="11" t="str">
        <f t="shared" si="0"/>
        <v/>
      </c>
      <c r="E23" s="8" t="str">
        <f t="shared" si="1"/>
        <v/>
      </c>
      <c r="F23" s="11" t="str">
        <f t="shared" si="2"/>
        <v/>
      </c>
      <c r="G23" s="6"/>
      <c r="H23" s="4"/>
      <c r="I23" s="4"/>
      <c r="J23" s="4"/>
      <c r="K23" s="15" t="str">
        <f t="shared" si="3"/>
        <v/>
      </c>
      <c r="R23" s="18">
        <f ca="1">$Q$3-9</f>
        <v>43535</v>
      </c>
      <c r="T23" s="18">
        <f ca="1">$Q$3+12</f>
        <v>43556</v>
      </c>
      <c r="U23" s="18">
        <f ca="1">$Q$3-9</f>
        <v>43535</v>
      </c>
      <c r="V23" s="18">
        <f ca="1">$Q$3-9</f>
        <v>43535</v>
      </c>
      <c r="W23" s="18">
        <f ca="1">$Q$3-9</f>
        <v>43535</v>
      </c>
    </row>
    <row r="24" spans="1:23" x14ac:dyDescent="0.25">
      <c r="A24" s="2"/>
      <c r="B24" s="2"/>
      <c r="C24" s="7"/>
      <c r="D24" s="11" t="str">
        <f t="shared" si="0"/>
        <v/>
      </c>
      <c r="E24" s="8" t="str">
        <f t="shared" si="1"/>
        <v/>
      </c>
      <c r="F24" s="11" t="str">
        <f t="shared" si="2"/>
        <v/>
      </c>
      <c r="G24" s="6"/>
      <c r="H24" s="4"/>
      <c r="I24" s="4"/>
      <c r="J24" s="4"/>
      <c r="K24" s="15" t="str">
        <f t="shared" si="3"/>
        <v/>
      </c>
      <c r="R24" s="18">
        <f ca="1">$Q$3-8</f>
        <v>43536</v>
      </c>
      <c r="T24" s="18">
        <f ca="1">$Q$3+13</f>
        <v>43557</v>
      </c>
      <c r="U24" s="18">
        <f ca="1">$Q$3-8</f>
        <v>43536</v>
      </c>
      <c r="V24" s="18">
        <f ca="1">$Q$3-8</f>
        <v>43536</v>
      </c>
      <c r="W24" s="18">
        <f ca="1">$Q$3-8</f>
        <v>43536</v>
      </c>
    </row>
    <row r="25" spans="1:23" x14ac:dyDescent="0.25">
      <c r="A25" s="2"/>
      <c r="B25" s="2"/>
      <c r="C25" s="7"/>
      <c r="D25" s="11" t="str">
        <f t="shared" si="0"/>
        <v/>
      </c>
      <c r="E25" s="8" t="str">
        <f t="shared" si="1"/>
        <v/>
      </c>
      <c r="F25" s="11" t="str">
        <f t="shared" si="2"/>
        <v/>
      </c>
      <c r="G25" s="6"/>
      <c r="H25" s="4"/>
      <c r="I25" s="4"/>
      <c r="J25" s="4"/>
      <c r="K25" s="15" t="str">
        <f t="shared" si="3"/>
        <v/>
      </c>
      <c r="R25" s="18">
        <f ca="1">$Q$3-7</f>
        <v>43537</v>
      </c>
      <c r="T25" s="18">
        <f ca="1">$Q$3+14</f>
        <v>43558</v>
      </c>
      <c r="U25" s="18">
        <f ca="1">$Q$3-7</f>
        <v>43537</v>
      </c>
      <c r="V25" s="18">
        <f ca="1">$Q$3-7</f>
        <v>43537</v>
      </c>
      <c r="W25" s="18">
        <f ca="1">$Q$3-7</f>
        <v>43537</v>
      </c>
    </row>
    <row r="26" spans="1:23" x14ac:dyDescent="0.25">
      <c r="A26" s="2"/>
      <c r="B26" s="2"/>
      <c r="C26" s="7"/>
      <c r="D26" s="11" t="str">
        <f t="shared" si="0"/>
        <v/>
      </c>
      <c r="E26" s="8" t="str">
        <f t="shared" si="1"/>
        <v/>
      </c>
      <c r="F26" s="11" t="str">
        <f t="shared" si="2"/>
        <v/>
      </c>
      <c r="G26" s="6"/>
      <c r="H26" s="4"/>
      <c r="I26" s="4"/>
      <c r="J26" s="4"/>
      <c r="K26" s="15" t="str">
        <f t="shared" si="3"/>
        <v/>
      </c>
      <c r="R26" s="18">
        <f ca="1">$Q$3-6</f>
        <v>43538</v>
      </c>
      <c r="T26" s="18">
        <f ca="1">$Q$3+15</f>
        <v>43559</v>
      </c>
      <c r="U26" s="18">
        <f ca="1">$Q$3-6</f>
        <v>43538</v>
      </c>
      <c r="V26" s="18">
        <f ca="1">$Q$3-6</f>
        <v>43538</v>
      </c>
      <c r="W26" s="18">
        <f ca="1">$Q$3-6</f>
        <v>43538</v>
      </c>
    </row>
    <row r="27" spans="1:23" x14ac:dyDescent="0.25">
      <c r="A27" s="2"/>
      <c r="B27" s="2"/>
      <c r="C27" s="7"/>
      <c r="D27" s="11" t="str">
        <f t="shared" si="0"/>
        <v/>
      </c>
      <c r="E27" s="8" t="str">
        <f t="shared" si="1"/>
        <v/>
      </c>
      <c r="F27" s="11" t="str">
        <f t="shared" si="2"/>
        <v/>
      </c>
      <c r="G27" s="6"/>
      <c r="H27" s="4"/>
      <c r="I27" s="4"/>
      <c r="J27" s="4"/>
      <c r="K27" s="15" t="str">
        <f t="shared" si="3"/>
        <v/>
      </c>
      <c r="R27" s="18">
        <f ca="1">$Q$3-5</f>
        <v>43539</v>
      </c>
      <c r="T27" s="18">
        <f ca="1">$Q$3+16</f>
        <v>43560</v>
      </c>
      <c r="U27" s="18">
        <f ca="1">$Q$3-5</f>
        <v>43539</v>
      </c>
      <c r="V27" s="18">
        <f ca="1">$Q$3-5</f>
        <v>43539</v>
      </c>
      <c r="W27" s="18">
        <f ca="1">$Q$3-5</f>
        <v>43539</v>
      </c>
    </row>
    <row r="28" spans="1:23" x14ac:dyDescent="0.25">
      <c r="A28" s="2"/>
      <c r="B28" s="2"/>
      <c r="C28" s="7"/>
      <c r="D28" s="11" t="str">
        <f t="shared" si="0"/>
        <v/>
      </c>
      <c r="E28" s="8" t="str">
        <f t="shared" si="1"/>
        <v/>
      </c>
      <c r="F28" s="11" t="str">
        <f t="shared" si="2"/>
        <v/>
      </c>
      <c r="G28" s="6"/>
      <c r="H28" s="4"/>
      <c r="I28" s="4"/>
      <c r="J28" s="4"/>
      <c r="K28" s="15" t="str">
        <f t="shared" si="3"/>
        <v/>
      </c>
      <c r="R28" s="18">
        <f ca="1">$Q$3-4</f>
        <v>43540</v>
      </c>
      <c r="T28" s="18">
        <f ca="1">$Q$3+17</f>
        <v>43561</v>
      </c>
      <c r="U28" s="18">
        <f ca="1">$Q$3-4</f>
        <v>43540</v>
      </c>
      <c r="V28" s="18">
        <f ca="1">$Q$3-4</f>
        <v>43540</v>
      </c>
      <c r="W28" s="18">
        <f ca="1">$Q$3-4</f>
        <v>43540</v>
      </c>
    </row>
    <row r="29" spans="1:23" x14ac:dyDescent="0.25">
      <c r="A29" s="2"/>
      <c r="B29" s="2"/>
      <c r="C29" s="7"/>
      <c r="D29" s="11" t="str">
        <f t="shared" si="0"/>
        <v/>
      </c>
      <c r="E29" s="8" t="str">
        <f t="shared" si="1"/>
        <v/>
      </c>
      <c r="F29" s="11" t="str">
        <f t="shared" si="2"/>
        <v/>
      </c>
      <c r="G29" s="6"/>
      <c r="H29" s="4"/>
      <c r="I29" s="4"/>
      <c r="J29" s="4"/>
      <c r="K29" s="15" t="str">
        <f t="shared" si="3"/>
        <v/>
      </c>
      <c r="R29" s="18">
        <f ca="1">$Q$3-3</f>
        <v>43541</v>
      </c>
      <c r="T29" s="18">
        <f ca="1">$Q$3+18</f>
        <v>43562</v>
      </c>
      <c r="U29" s="18">
        <f ca="1">$Q$3-3</f>
        <v>43541</v>
      </c>
      <c r="V29" s="18">
        <f ca="1">$Q$3-3</f>
        <v>43541</v>
      </c>
      <c r="W29" s="18">
        <f ca="1">$Q$3-3</f>
        <v>43541</v>
      </c>
    </row>
    <row r="30" spans="1:23" x14ac:dyDescent="0.25">
      <c r="A30" s="2"/>
      <c r="B30" s="2"/>
      <c r="C30" s="7"/>
      <c r="D30" s="11" t="str">
        <f t="shared" si="0"/>
        <v/>
      </c>
      <c r="E30" s="8" t="str">
        <f t="shared" si="1"/>
        <v/>
      </c>
      <c r="F30" s="11" t="str">
        <f t="shared" si="2"/>
        <v/>
      </c>
      <c r="G30" s="6"/>
      <c r="H30" s="4"/>
      <c r="I30" s="4"/>
      <c r="J30" s="4"/>
      <c r="K30" s="15" t="str">
        <f t="shared" si="3"/>
        <v/>
      </c>
      <c r="R30" s="18">
        <f ca="1">$Q$3-2</f>
        <v>43542</v>
      </c>
      <c r="T30" s="18">
        <f ca="1">$Q$3+19</f>
        <v>43563</v>
      </c>
      <c r="U30" s="18">
        <f ca="1">$Q$3-2</f>
        <v>43542</v>
      </c>
      <c r="V30" s="18">
        <f ca="1">$Q$3-2</f>
        <v>43542</v>
      </c>
      <c r="W30" s="18">
        <f ca="1">$Q$3-2</f>
        <v>43542</v>
      </c>
    </row>
    <row r="31" spans="1:23" x14ac:dyDescent="0.25">
      <c r="A31" s="2"/>
      <c r="B31" s="2"/>
      <c r="C31" s="7"/>
      <c r="D31" s="11" t="str">
        <f t="shared" si="0"/>
        <v/>
      </c>
      <c r="E31" s="8" t="str">
        <f t="shared" si="1"/>
        <v/>
      </c>
      <c r="F31" s="11" t="str">
        <f t="shared" si="2"/>
        <v/>
      </c>
      <c r="G31" s="6"/>
      <c r="H31" s="4"/>
      <c r="I31" s="4"/>
      <c r="J31" s="4"/>
      <c r="K31" s="15" t="str">
        <f t="shared" si="3"/>
        <v/>
      </c>
      <c r="R31" s="18">
        <f ca="1">$Q$3-1</f>
        <v>43543</v>
      </c>
      <c r="T31" s="18">
        <f ca="1">$Q$3+20</f>
        <v>43564</v>
      </c>
      <c r="U31" s="18">
        <f ca="1">$Q$3-1</f>
        <v>43543</v>
      </c>
      <c r="V31" s="18">
        <f ca="1">$Q$3-1</f>
        <v>43543</v>
      </c>
      <c r="W31" s="18">
        <f ca="1">$Q$3-1</f>
        <v>43543</v>
      </c>
    </row>
    <row r="32" spans="1:23" x14ac:dyDescent="0.25">
      <c r="A32" s="2"/>
      <c r="B32" s="2"/>
      <c r="C32" s="7"/>
      <c r="D32" s="11" t="str">
        <f t="shared" si="0"/>
        <v/>
      </c>
      <c r="E32" s="8" t="str">
        <f t="shared" si="1"/>
        <v/>
      </c>
      <c r="F32" s="11" t="str">
        <f t="shared" si="2"/>
        <v/>
      </c>
      <c r="G32" s="6"/>
      <c r="H32" s="4"/>
      <c r="I32" s="4"/>
      <c r="J32" s="4"/>
      <c r="K32" s="15" t="str">
        <f t="shared" si="3"/>
        <v/>
      </c>
      <c r="R32" s="18">
        <f ca="1">$Q$3</f>
        <v>43544</v>
      </c>
      <c r="T32" s="18">
        <f ca="1">$Q$3+21</f>
        <v>43565</v>
      </c>
      <c r="U32" s="18">
        <f ca="1">$Q$3</f>
        <v>43544</v>
      </c>
      <c r="V32" s="18">
        <f ca="1">$Q$3</f>
        <v>43544</v>
      </c>
      <c r="W32" s="18">
        <f ca="1">$Q$3</f>
        <v>43544</v>
      </c>
    </row>
    <row r="33" spans="1:23" x14ac:dyDescent="0.25">
      <c r="A33" s="2"/>
      <c r="B33" s="2"/>
      <c r="C33" s="7"/>
      <c r="D33" s="11" t="str">
        <f t="shared" si="0"/>
        <v/>
      </c>
      <c r="E33" s="8" t="str">
        <f t="shared" si="1"/>
        <v/>
      </c>
      <c r="F33" s="11" t="str">
        <f t="shared" si="2"/>
        <v/>
      </c>
      <c r="G33" s="6"/>
      <c r="H33" s="4"/>
      <c r="I33" s="4"/>
      <c r="J33" s="4"/>
      <c r="K33" s="15" t="str">
        <f t="shared" si="3"/>
        <v/>
      </c>
      <c r="R33" s="18">
        <f ca="1">$Q$3+1</f>
        <v>43545</v>
      </c>
      <c r="T33" s="18">
        <f ca="1">$Q$3+22</f>
        <v>43566</v>
      </c>
      <c r="V33" s="18">
        <f ca="1">$Q$3+1</f>
        <v>43545</v>
      </c>
      <c r="W33" s="18">
        <f ca="1">$Q$3+1</f>
        <v>43545</v>
      </c>
    </row>
    <row r="34" spans="1:23" x14ac:dyDescent="0.25">
      <c r="A34" s="2"/>
      <c r="B34" s="2"/>
      <c r="C34" s="7"/>
      <c r="D34" s="11" t="str">
        <f t="shared" ref="D34:D65" si="4">IFERROR(VLOOKUP(C34,$L$3:$M$4,2,0),"")</f>
        <v/>
      </c>
      <c r="E34" s="8" t="str">
        <f t="shared" ref="E34:E65" si="5">IF(C34=$L$3,$L$6,"")</f>
        <v/>
      </c>
      <c r="F34" s="11" t="str">
        <f t="shared" ref="F34:F65" si="6">IFERROR(VLOOKUP(E34,$L$6:$N$12,3,0),"")</f>
        <v/>
      </c>
      <c r="G34" s="6"/>
      <c r="H34" s="4"/>
      <c r="I34" s="4"/>
      <c r="J34" s="4"/>
      <c r="K34" s="15" t="str">
        <f t="shared" ref="K34:K65" si="7">IF(E34=$L$12,"-","")</f>
        <v/>
      </c>
      <c r="R34" s="18">
        <f ca="1">$Q$3+2</f>
        <v>43546</v>
      </c>
      <c r="T34" s="18">
        <f ca="1">$Q$3+23</f>
        <v>43567</v>
      </c>
      <c r="V34" s="18">
        <f ca="1">$Q$3+2</f>
        <v>43546</v>
      </c>
      <c r="W34" s="18">
        <f ca="1">$Q$3+2</f>
        <v>43546</v>
      </c>
    </row>
    <row r="35" spans="1:23" x14ac:dyDescent="0.25">
      <c r="A35" s="2"/>
      <c r="B35" s="2"/>
      <c r="C35" s="7"/>
      <c r="D35" s="11" t="str">
        <f t="shared" si="4"/>
        <v/>
      </c>
      <c r="E35" s="8" t="str">
        <f t="shared" si="5"/>
        <v/>
      </c>
      <c r="F35" s="11" t="str">
        <f t="shared" si="6"/>
        <v/>
      </c>
      <c r="G35" s="6"/>
      <c r="H35" s="4"/>
      <c r="I35" s="4"/>
      <c r="J35" s="4"/>
      <c r="K35" s="15" t="str">
        <f t="shared" si="7"/>
        <v/>
      </c>
      <c r="R35" s="18">
        <f ca="1">$Q$3+3</f>
        <v>43547</v>
      </c>
      <c r="T35" s="18">
        <f ca="1">$Q$3+24</f>
        <v>43568</v>
      </c>
      <c r="V35" s="18">
        <f ca="1">$Q$3+3</f>
        <v>43547</v>
      </c>
      <c r="W35" s="18">
        <f ca="1">$Q$3+3</f>
        <v>43547</v>
      </c>
    </row>
    <row r="36" spans="1:23" x14ac:dyDescent="0.25">
      <c r="A36" s="2"/>
      <c r="B36" s="2"/>
      <c r="C36" s="7"/>
      <c r="D36" s="11" t="str">
        <f t="shared" si="4"/>
        <v/>
      </c>
      <c r="E36" s="8" t="str">
        <f t="shared" si="5"/>
        <v/>
      </c>
      <c r="F36" s="11" t="str">
        <f t="shared" si="6"/>
        <v/>
      </c>
      <c r="G36" s="6"/>
      <c r="H36" s="4"/>
      <c r="I36" s="4"/>
      <c r="J36" s="4"/>
      <c r="K36" s="15" t="str">
        <f t="shared" si="7"/>
        <v/>
      </c>
      <c r="R36" s="18">
        <f ca="1">$Q$3+4</f>
        <v>43548</v>
      </c>
      <c r="T36" s="18">
        <f ca="1">$Q$3+25</f>
        <v>43569</v>
      </c>
      <c r="V36" s="18">
        <f ca="1">$Q$3+4</f>
        <v>43548</v>
      </c>
      <c r="W36" s="18">
        <f ca="1">$Q$3+4</f>
        <v>43548</v>
      </c>
    </row>
    <row r="37" spans="1:23" x14ac:dyDescent="0.25">
      <c r="A37" s="2"/>
      <c r="B37" s="2"/>
      <c r="C37" s="7"/>
      <c r="D37" s="11" t="str">
        <f t="shared" si="4"/>
        <v/>
      </c>
      <c r="E37" s="8" t="str">
        <f t="shared" si="5"/>
        <v/>
      </c>
      <c r="F37" s="11" t="str">
        <f t="shared" si="6"/>
        <v/>
      </c>
      <c r="G37" s="6"/>
      <c r="H37" s="4"/>
      <c r="I37" s="4"/>
      <c r="J37" s="4"/>
      <c r="K37" s="15" t="str">
        <f t="shared" si="7"/>
        <v/>
      </c>
      <c r="R37" s="18">
        <f ca="1">$Q$3+5</f>
        <v>43549</v>
      </c>
      <c r="T37" s="18">
        <f ca="1">$Q$3+26</f>
        <v>43570</v>
      </c>
      <c r="V37" s="18">
        <f ca="1">$Q$3+5</f>
        <v>43549</v>
      </c>
      <c r="W37" s="18">
        <f ca="1">$Q$3+5</f>
        <v>43549</v>
      </c>
    </row>
    <row r="38" spans="1:23" x14ac:dyDescent="0.25">
      <c r="A38" s="2"/>
      <c r="B38" s="2"/>
      <c r="C38" s="7"/>
      <c r="D38" s="11" t="str">
        <f t="shared" si="4"/>
        <v/>
      </c>
      <c r="E38" s="8" t="str">
        <f t="shared" si="5"/>
        <v/>
      </c>
      <c r="F38" s="11" t="str">
        <f t="shared" si="6"/>
        <v/>
      </c>
      <c r="G38" s="6"/>
      <c r="H38" s="4"/>
      <c r="I38" s="4"/>
      <c r="J38" s="4"/>
      <c r="K38" s="15" t="str">
        <f t="shared" si="7"/>
        <v/>
      </c>
      <c r="R38" s="18">
        <f ca="1">$Q$3+6</f>
        <v>43550</v>
      </c>
      <c r="T38" s="18">
        <f ca="1">$Q$3+27</f>
        <v>43571</v>
      </c>
      <c r="V38" s="18">
        <f ca="1">$Q$3+6</f>
        <v>43550</v>
      </c>
      <c r="W38" s="18">
        <f ca="1">$Q$3+6</f>
        <v>43550</v>
      </c>
    </row>
    <row r="39" spans="1:23" x14ac:dyDescent="0.25">
      <c r="A39" s="2"/>
      <c r="B39" s="2"/>
      <c r="C39" s="7"/>
      <c r="D39" s="11" t="str">
        <f t="shared" si="4"/>
        <v/>
      </c>
      <c r="E39" s="8" t="str">
        <f t="shared" si="5"/>
        <v/>
      </c>
      <c r="F39" s="11" t="str">
        <f t="shared" si="6"/>
        <v/>
      </c>
      <c r="G39" s="6"/>
      <c r="H39" s="4"/>
      <c r="I39" s="4"/>
      <c r="J39" s="4"/>
      <c r="K39" s="15" t="str">
        <f t="shared" si="7"/>
        <v/>
      </c>
      <c r="R39" s="18">
        <f ca="1">$Q$3+7</f>
        <v>43551</v>
      </c>
      <c r="T39" s="18">
        <f ca="1">$Q$3+28</f>
        <v>43572</v>
      </c>
      <c r="V39" s="18">
        <f ca="1">$Q$3+7</f>
        <v>43551</v>
      </c>
      <c r="W39" s="18">
        <f ca="1">$Q$3+7</f>
        <v>43551</v>
      </c>
    </row>
    <row r="40" spans="1:23" x14ac:dyDescent="0.25">
      <c r="A40" s="2"/>
      <c r="B40" s="2"/>
      <c r="C40" s="7"/>
      <c r="D40" s="11" t="str">
        <f t="shared" si="4"/>
        <v/>
      </c>
      <c r="E40" s="8" t="str">
        <f t="shared" si="5"/>
        <v/>
      </c>
      <c r="F40" s="11" t="str">
        <f t="shared" si="6"/>
        <v/>
      </c>
      <c r="G40" s="6"/>
      <c r="H40" s="4"/>
      <c r="I40" s="4"/>
      <c r="J40" s="4"/>
      <c r="K40" s="15" t="str">
        <f t="shared" si="7"/>
        <v/>
      </c>
      <c r="R40" s="18">
        <f ca="1">$Q$3+8</f>
        <v>43552</v>
      </c>
      <c r="T40" s="18">
        <f ca="1">$Q$3+29</f>
        <v>43573</v>
      </c>
      <c r="V40" s="18">
        <f ca="1">$Q$3+8</f>
        <v>43552</v>
      </c>
      <c r="W40" s="18">
        <f ca="1">$Q$3+8</f>
        <v>43552</v>
      </c>
    </row>
    <row r="41" spans="1:23" x14ac:dyDescent="0.25">
      <c r="A41" s="2"/>
      <c r="B41" s="2"/>
      <c r="C41" s="7"/>
      <c r="D41" s="11" t="str">
        <f t="shared" si="4"/>
        <v/>
      </c>
      <c r="E41" s="8" t="str">
        <f t="shared" si="5"/>
        <v/>
      </c>
      <c r="F41" s="11" t="str">
        <f t="shared" si="6"/>
        <v/>
      </c>
      <c r="G41" s="6"/>
      <c r="H41" s="4"/>
      <c r="I41" s="4"/>
      <c r="J41" s="4"/>
      <c r="K41" s="15" t="str">
        <f t="shared" si="7"/>
        <v/>
      </c>
      <c r="R41" s="18">
        <f ca="1">$Q$3+9</f>
        <v>43553</v>
      </c>
      <c r="T41" s="18">
        <f ca="1">$Q$3+30</f>
        <v>43574</v>
      </c>
      <c r="V41" s="18">
        <f ca="1">$Q$3+9</f>
        <v>43553</v>
      </c>
      <c r="W41" s="18">
        <f ca="1">$Q$3+9</f>
        <v>43553</v>
      </c>
    </row>
    <row r="42" spans="1:23" x14ac:dyDescent="0.25">
      <c r="A42" s="2"/>
      <c r="B42" s="2"/>
      <c r="C42" s="7"/>
      <c r="D42" s="11" t="str">
        <f t="shared" si="4"/>
        <v/>
      </c>
      <c r="E42" s="8" t="str">
        <f t="shared" si="5"/>
        <v/>
      </c>
      <c r="F42" s="11" t="str">
        <f t="shared" si="6"/>
        <v/>
      </c>
      <c r="G42" s="6"/>
      <c r="H42" s="4"/>
      <c r="I42" s="4"/>
      <c r="J42" s="4"/>
      <c r="K42" s="15" t="str">
        <f t="shared" si="7"/>
        <v/>
      </c>
      <c r="R42" s="18">
        <f ca="1">$Q$3+10</f>
        <v>43554</v>
      </c>
      <c r="T42" s="18">
        <f ca="1">$Q$3+31</f>
        <v>43575</v>
      </c>
      <c r="V42" s="18">
        <f ca="1">$Q$3+10</f>
        <v>43554</v>
      </c>
      <c r="W42" s="18">
        <f ca="1">$Q$3+10</f>
        <v>43554</v>
      </c>
    </row>
    <row r="43" spans="1:23" x14ac:dyDescent="0.25">
      <c r="A43" s="2"/>
      <c r="B43" s="2"/>
      <c r="C43" s="7"/>
      <c r="D43" s="11" t="str">
        <f t="shared" si="4"/>
        <v/>
      </c>
      <c r="E43" s="8" t="str">
        <f t="shared" si="5"/>
        <v/>
      </c>
      <c r="F43" s="11" t="str">
        <f t="shared" si="6"/>
        <v/>
      </c>
      <c r="G43" s="6"/>
      <c r="H43" s="4"/>
      <c r="I43" s="4"/>
      <c r="J43" s="4"/>
      <c r="K43" s="15" t="str">
        <f t="shared" si="7"/>
        <v/>
      </c>
      <c r="R43" s="18">
        <f ca="1">$Q$3+11</f>
        <v>43555</v>
      </c>
      <c r="T43" s="18">
        <f ca="1">$Q$3+32</f>
        <v>43576</v>
      </c>
      <c r="V43" s="18">
        <f ca="1">$Q$3+11</f>
        <v>43555</v>
      </c>
      <c r="W43" s="18">
        <f ca="1">$Q$3+11</f>
        <v>43555</v>
      </c>
    </row>
    <row r="44" spans="1:23" x14ac:dyDescent="0.25">
      <c r="A44" s="2"/>
      <c r="B44" s="2"/>
      <c r="C44" s="7"/>
      <c r="D44" s="11" t="str">
        <f t="shared" si="4"/>
        <v/>
      </c>
      <c r="E44" s="8" t="str">
        <f t="shared" si="5"/>
        <v/>
      </c>
      <c r="F44" s="11" t="str">
        <f t="shared" si="6"/>
        <v/>
      </c>
      <c r="G44" s="6"/>
      <c r="H44" s="4"/>
      <c r="I44" s="4"/>
      <c r="J44" s="4"/>
      <c r="K44" s="15" t="str">
        <f t="shared" si="7"/>
        <v/>
      </c>
      <c r="R44" s="18">
        <f ca="1">$Q$3+12</f>
        <v>43556</v>
      </c>
      <c r="T44" s="18">
        <f ca="1">$Q$3+33</f>
        <v>43577</v>
      </c>
      <c r="V44" s="18">
        <f ca="1">$Q$3+12</f>
        <v>43556</v>
      </c>
      <c r="W44" s="18">
        <f ca="1">$Q$3+12</f>
        <v>43556</v>
      </c>
    </row>
    <row r="45" spans="1:23" x14ac:dyDescent="0.25">
      <c r="A45" s="2"/>
      <c r="B45" s="2"/>
      <c r="C45" s="7"/>
      <c r="D45" s="11" t="str">
        <f t="shared" si="4"/>
        <v/>
      </c>
      <c r="E45" s="8" t="str">
        <f t="shared" si="5"/>
        <v/>
      </c>
      <c r="F45" s="11" t="str">
        <f t="shared" si="6"/>
        <v/>
      </c>
      <c r="G45" s="6"/>
      <c r="H45" s="4"/>
      <c r="I45" s="4"/>
      <c r="J45" s="4"/>
      <c r="K45" s="15" t="str">
        <f t="shared" si="7"/>
        <v/>
      </c>
      <c r="R45" s="18">
        <f ca="1">$Q$3+13</f>
        <v>43557</v>
      </c>
      <c r="T45" s="18">
        <f ca="1">$Q$3+34</f>
        <v>43578</v>
      </c>
      <c r="V45" s="18">
        <f ca="1">$Q$3+13</f>
        <v>43557</v>
      </c>
      <c r="W45" s="18">
        <f ca="1">$Q$3+13</f>
        <v>43557</v>
      </c>
    </row>
    <row r="46" spans="1:23" x14ac:dyDescent="0.25">
      <c r="A46" s="2"/>
      <c r="B46" s="2"/>
      <c r="C46" s="7"/>
      <c r="D46" s="11" t="str">
        <f t="shared" si="4"/>
        <v/>
      </c>
      <c r="E46" s="8" t="str">
        <f t="shared" si="5"/>
        <v/>
      </c>
      <c r="F46" s="11" t="str">
        <f t="shared" si="6"/>
        <v/>
      </c>
      <c r="G46" s="6"/>
      <c r="H46" s="4"/>
      <c r="I46" s="4"/>
      <c r="J46" s="4"/>
      <c r="K46" s="15" t="str">
        <f t="shared" si="7"/>
        <v/>
      </c>
      <c r="R46" s="18">
        <f ca="1">$Q$3+14</f>
        <v>43558</v>
      </c>
      <c r="T46" s="18">
        <f ca="1">$Q$3+35</f>
        <v>43579</v>
      </c>
      <c r="V46" s="18">
        <f ca="1">$Q$3+14</f>
        <v>43558</v>
      </c>
      <c r="W46" s="18">
        <f ca="1">$Q$3+14</f>
        <v>43558</v>
      </c>
    </row>
    <row r="47" spans="1:23" x14ac:dyDescent="0.25">
      <c r="A47" s="2"/>
      <c r="B47" s="2"/>
      <c r="C47" s="7"/>
      <c r="D47" s="11" t="str">
        <f t="shared" si="4"/>
        <v/>
      </c>
      <c r="E47" s="8" t="str">
        <f t="shared" si="5"/>
        <v/>
      </c>
      <c r="F47" s="11" t="str">
        <f t="shared" si="6"/>
        <v/>
      </c>
      <c r="G47" s="6"/>
      <c r="H47" s="4"/>
      <c r="I47" s="4"/>
      <c r="J47" s="4"/>
      <c r="K47" s="15" t="str">
        <f t="shared" si="7"/>
        <v/>
      </c>
      <c r="T47" s="18">
        <f ca="1">$Q$3+36</f>
        <v>43580</v>
      </c>
      <c r="V47" s="18">
        <f ca="1">$Q$3+15</f>
        <v>43559</v>
      </c>
      <c r="W47" s="18">
        <f ca="1">$Q$3+15</f>
        <v>43559</v>
      </c>
    </row>
    <row r="48" spans="1:23" x14ac:dyDescent="0.25">
      <c r="A48" s="2"/>
      <c r="B48" s="2"/>
      <c r="C48" s="7"/>
      <c r="D48" s="11" t="str">
        <f t="shared" si="4"/>
        <v/>
      </c>
      <c r="E48" s="8" t="str">
        <f t="shared" si="5"/>
        <v/>
      </c>
      <c r="F48" s="11" t="str">
        <f t="shared" si="6"/>
        <v/>
      </c>
      <c r="G48" s="6"/>
      <c r="H48" s="4"/>
      <c r="I48" s="4"/>
      <c r="J48" s="4"/>
      <c r="K48" s="15" t="str">
        <f t="shared" si="7"/>
        <v/>
      </c>
      <c r="R48" s="18"/>
      <c r="T48" s="18">
        <f ca="1">$Q$3+37</f>
        <v>43581</v>
      </c>
      <c r="V48" s="18">
        <f ca="1">$Q$3+16</f>
        <v>43560</v>
      </c>
      <c r="W48" s="18">
        <f ca="1">$Q$3+16</f>
        <v>43560</v>
      </c>
    </row>
    <row r="49" spans="1:23" x14ac:dyDescent="0.25">
      <c r="A49" s="2"/>
      <c r="B49" s="2"/>
      <c r="C49" s="7"/>
      <c r="D49" s="11" t="str">
        <f t="shared" si="4"/>
        <v/>
      </c>
      <c r="E49" s="8" t="str">
        <f t="shared" si="5"/>
        <v/>
      </c>
      <c r="F49" s="11" t="str">
        <f t="shared" si="6"/>
        <v/>
      </c>
      <c r="G49" s="6"/>
      <c r="H49" s="4"/>
      <c r="I49" s="4"/>
      <c r="J49" s="4"/>
      <c r="K49" s="15" t="str">
        <f t="shared" si="7"/>
        <v/>
      </c>
      <c r="R49" s="18"/>
      <c r="T49" s="18">
        <f ca="1">$Q$3+38</f>
        <v>43582</v>
      </c>
      <c r="V49" s="18">
        <f ca="1">$Q$3+17</f>
        <v>43561</v>
      </c>
      <c r="W49" s="18">
        <f ca="1">$Q$3+17</f>
        <v>43561</v>
      </c>
    </row>
    <row r="50" spans="1:23" x14ac:dyDescent="0.25">
      <c r="A50" s="2"/>
      <c r="B50" s="2"/>
      <c r="C50" s="7"/>
      <c r="D50" s="11" t="str">
        <f t="shared" si="4"/>
        <v/>
      </c>
      <c r="E50" s="8" t="str">
        <f t="shared" si="5"/>
        <v/>
      </c>
      <c r="F50" s="11" t="str">
        <f t="shared" si="6"/>
        <v/>
      </c>
      <c r="G50" s="6"/>
      <c r="H50" s="4"/>
      <c r="I50" s="4"/>
      <c r="J50" s="4"/>
      <c r="K50" s="15" t="str">
        <f t="shared" si="7"/>
        <v/>
      </c>
      <c r="T50" s="18">
        <f ca="1">$Q$3+39</f>
        <v>43583</v>
      </c>
      <c r="V50" s="18">
        <f ca="1">$Q$3+18</f>
        <v>43562</v>
      </c>
      <c r="W50" s="18">
        <f ca="1">$Q$3+18</f>
        <v>43562</v>
      </c>
    </row>
    <row r="51" spans="1:23" x14ac:dyDescent="0.25">
      <c r="A51" s="2"/>
      <c r="B51" s="2"/>
      <c r="C51" s="7"/>
      <c r="D51" s="11" t="str">
        <f t="shared" si="4"/>
        <v/>
      </c>
      <c r="E51" s="8" t="str">
        <f t="shared" si="5"/>
        <v/>
      </c>
      <c r="F51" s="11" t="str">
        <f t="shared" si="6"/>
        <v/>
      </c>
      <c r="G51" s="6"/>
      <c r="H51" s="4"/>
      <c r="I51" s="4"/>
      <c r="J51" s="4"/>
      <c r="K51" s="15" t="str">
        <f t="shared" si="7"/>
        <v/>
      </c>
      <c r="T51" s="18">
        <f ca="1">$Q$3+40</f>
        <v>43584</v>
      </c>
      <c r="V51" s="18">
        <f ca="1">$Q$3+19</f>
        <v>43563</v>
      </c>
      <c r="W51" s="18">
        <f ca="1">$Q$3+19</f>
        <v>43563</v>
      </c>
    </row>
    <row r="52" spans="1:23" x14ac:dyDescent="0.25">
      <c r="A52" s="2"/>
      <c r="B52" s="2"/>
      <c r="C52" s="7"/>
      <c r="D52" s="11" t="str">
        <f t="shared" si="4"/>
        <v/>
      </c>
      <c r="E52" s="8" t="str">
        <f t="shared" si="5"/>
        <v/>
      </c>
      <c r="F52" s="11" t="str">
        <f t="shared" si="6"/>
        <v/>
      </c>
      <c r="G52" s="6"/>
      <c r="H52" s="4"/>
      <c r="I52" s="4"/>
      <c r="J52" s="4"/>
      <c r="K52" s="15" t="str">
        <f t="shared" si="7"/>
        <v/>
      </c>
      <c r="T52" s="18">
        <f ca="1">$Q$3+41</f>
        <v>43585</v>
      </c>
      <c r="V52" s="18">
        <f ca="1">$Q$3+20</f>
        <v>43564</v>
      </c>
      <c r="W52" s="18">
        <f ca="1">$Q$3+20</f>
        <v>43564</v>
      </c>
    </row>
    <row r="53" spans="1:23" x14ac:dyDescent="0.25">
      <c r="A53" s="2"/>
      <c r="B53" s="2"/>
      <c r="C53" s="7"/>
      <c r="D53" s="11" t="str">
        <f t="shared" si="4"/>
        <v/>
      </c>
      <c r="E53" s="8" t="str">
        <f t="shared" si="5"/>
        <v/>
      </c>
      <c r="F53" s="11" t="str">
        <f t="shared" si="6"/>
        <v/>
      </c>
      <c r="G53" s="6"/>
      <c r="H53" s="4"/>
      <c r="I53" s="4"/>
      <c r="J53" s="4"/>
      <c r="K53" s="15" t="str">
        <f t="shared" si="7"/>
        <v/>
      </c>
      <c r="T53" s="18">
        <f ca="1">$Q$3+42</f>
        <v>43586</v>
      </c>
      <c r="V53" s="18">
        <f ca="1">$Q$3+21</f>
        <v>43565</v>
      </c>
      <c r="W53" s="18">
        <f ca="1">$Q$3+21</f>
        <v>43565</v>
      </c>
    </row>
    <row r="54" spans="1:23" x14ac:dyDescent="0.25">
      <c r="A54" s="2"/>
      <c r="B54" s="2"/>
      <c r="C54" s="7"/>
      <c r="D54" s="11" t="str">
        <f t="shared" si="4"/>
        <v/>
      </c>
      <c r="E54" s="8" t="str">
        <f t="shared" si="5"/>
        <v/>
      </c>
      <c r="F54" s="11" t="str">
        <f t="shared" si="6"/>
        <v/>
      </c>
      <c r="G54" s="6"/>
      <c r="H54" s="4"/>
      <c r="I54" s="4"/>
      <c r="J54" s="4"/>
      <c r="K54" s="15" t="str">
        <f t="shared" si="7"/>
        <v/>
      </c>
      <c r="T54" s="18">
        <f ca="1">$Q$3+43</f>
        <v>43587</v>
      </c>
      <c r="V54" s="18">
        <f ca="1">$Q$3+22</f>
        <v>43566</v>
      </c>
      <c r="W54" s="18">
        <f ca="1">$Q$3+22</f>
        <v>43566</v>
      </c>
    </row>
    <row r="55" spans="1:23" x14ac:dyDescent="0.25">
      <c r="A55" s="2"/>
      <c r="B55" s="2"/>
      <c r="C55" s="7"/>
      <c r="D55" s="11" t="str">
        <f t="shared" si="4"/>
        <v/>
      </c>
      <c r="E55" s="8" t="str">
        <f t="shared" si="5"/>
        <v/>
      </c>
      <c r="F55" s="11" t="str">
        <f t="shared" si="6"/>
        <v/>
      </c>
      <c r="G55" s="6"/>
      <c r="H55" s="4"/>
      <c r="I55" s="4"/>
      <c r="J55" s="4"/>
      <c r="K55" s="15" t="str">
        <f t="shared" si="7"/>
        <v/>
      </c>
      <c r="T55" s="18">
        <f ca="1">$Q$3+44</f>
        <v>43588</v>
      </c>
      <c r="V55" s="18">
        <f ca="1">$Q$3+23</f>
        <v>43567</v>
      </c>
      <c r="W55" s="18">
        <f ca="1">$Q$3+23</f>
        <v>43567</v>
      </c>
    </row>
    <row r="56" spans="1:23" x14ac:dyDescent="0.25">
      <c r="A56" s="2"/>
      <c r="B56" s="2"/>
      <c r="C56" s="7"/>
      <c r="D56" s="11" t="str">
        <f t="shared" si="4"/>
        <v/>
      </c>
      <c r="E56" s="8" t="str">
        <f t="shared" si="5"/>
        <v/>
      </c>
      <c r="F56" s="11" t="str">
        <f t="shared" si="6"/>
        <v/>
      </c>
      <c r="G56" s="6"/>
      <c r="H56" s="4"/>
      <c r="I56" s="4"/>
      <c r="J56" s="4"/>
      <c r="K56" s="15" t="str">
        <f t="shared" si="7"/>
        <v/>
      </c>
      <c r="T56" s="18">
        <f ca="1">$Q$3+45</f>
        <v>43589</v>
      </c>
      <c r="V56" s="18">
        <f ca="1">$Q$3+24</f>
        <v>43568</v>
      </c>
      <c r="W56" s="18">
        <f ca="1">$Q$3+24</f>
        <v>43568</v>
      </c>
    </row>
    <row r="57" spans="1:23" x14ac:dyDescent="0.25">
      <c r="A57" s="2"/>
      <c r="B57" s="2"/>
      <c r="C57" s="7"/>
      <c r="D57" s="11" t="str">
        <f t="shared" si="4"/>
        <v/>
      </c>
      <c r="E57" s="8" t="str">
        <f t="shared" si="5"/>
        <v/>
      </c>
      <c r="F57" s="11" t="str">
        <f t="shared" si="6"/>
        <v/>
      </c>
      <c r="G57" s="6"/>
      <c r="H57" s="4"/>
      <c r="I57" s="4"/>
      <c r="J57" s="4"/>
      <c r="K57" s="15" t="str">
        <f t="shared" si="7"/>
        <v/>
      </c>
      <c r="T57" s="18">
        <f ca="1">$Q$3+46</f>
        <v>43590</v>
      </c>
      <c r="V57" s="18">
        <f ca="1">$Q$3+25</f>
        <v>43569</v>
      </c>
      <c r="W57" s="18">
        <f ca="1">$Q$3+25</f>
        <v>43569</v>
      </c>
    </row>
    <row r="58" spans="1:23" x14ac:dyDescent="0.25">
      <c r="A58" s="2"/>
      <c r="B58" s="2"/>
      <c r="C58" s="7"/>
      <c r="D58" s="11" t="str">
        <f t="shared" si="4"/>
        <v/>
      </c>
      <c r="E58" s="8" t="str">
        <f t="shared" si="5"/>
        <v/>
      </c>
      <c r="F58" s="11" t="str">
        <f t="shared" si="6"/>
        <v/>
      </c>
      <c r="G58" s="6"/>
      <c r="H58" s="4"/>
      <c r="I58" s="4"/>
      <c r="J58" s="4"/>
      <c r="K58" s="15" t="str">
        <f t="shared" si="7"/>
        <v/>
      </c>
      <c r="T58" s="18">
        <f ca="1">$Q$3+47</f>
        <v>43591</v>
      </c>
      <c r="V58" s="18">
        <f ca="1">$Q$3+26</f>
        <v>43570</v>
      </c>
      <c r="W58" s="18">
        <f ca="1">$Q$3+26</f>
        <v>43570</v>
      </c>
    </row>
    <row r="59" spans="1:23" x14ac:dyDescent="0.25">
      <c r="A59" s="2"/>
      <c r="B59" s="2"/>
      <c r="C59" s="7"/>
      <c r="D59" s="11" t="str">
        <f t="shared" si="4"/>
        <v/>
      </c>
      <c r="E59" s="8" t="str">
        <f t="shared" si="5"/>
        <v/>
      </c>
      <c r="F59" s="11" t="str">
        <f t="shared" si="6"/>
        <v/>
      </c>
      <c r="G59" s="6"/>
      <c r="H59" s="4"/>
      <c r="I59" s="4"/>
      <c r="J59" s="4"/>
      <c r="K59" s="15" t="str">
        <f t="shared" si="7"/>
        <v/>
      </c>
      <c r="T59" s="18">
        <f ca="1">$Q$3+48</f>
        <v>43592</v>
      </c>
      <c r="V59" s="18">
        <f ca="1">$Q$3+27</f>
        <v>43571</v>
      </c>
      <c r="W59" s="18">
        <f ca="1">$Q$3+27</f>
        <v>43571</v>
      </c>
    </row>
    <row r="60" spans="1:23" x14ac:dyDescent="0.25">
      <c r="A60" s="2"/>
      <c r="B60" s="2"/>
      <c r="C60" s="7"/>
      <c r="D60" s="11" t="str">
        <f t="shared" si="4"/>
        <v/>
      </c>
      <c r="E60" s="8" t="str">
        <f t="shared" si="5"/>
        <v/>
      </c>
      <c r="F60" s="11" t="str">
        <f t="shared" si="6"/>
        <v/>
      </c>
      <c r="G60" s="6"/>
      <c r="H60" s="4"/>
      <c r="I60" s="4"/>
      <c r="J60" s="4"/>
      <c r="K60" s="15" t="str">
        <f t="shared" si="7"/>
        <v/>
      </c>
      <c r="T60" s="18">
        <f ca="1">$Q$3+49</f>
        <v>43593</v>
      </c>
      <c r="V60" s="18">
        <f ca="1">$Q$3+28</f>
        <v>43572</v>
      </c>
      <c r="W60" s="18">
        <f ca="1">$Q$3+28</f>
        <v>43572</v>
      </c>
    </row>
    <row r="61" spans="1:23" x14ac:dyDescent="0.25">
      <c r="A61" s="2"/>
      <c r="B61" s="2"/>
      <c r="C61" s="7"/>
      <c r="D61" s="11" t="str">
        <f t="shared" si="4"/>
        <v/>
      </c>
      <c r="E61" s="8" t="str">
        <f t="shared" si="5"/>
        <v/>
      </c>
      <c r="F61" s="11" t="str">
        <f t="shared" si="6"/>
        <v/>
      </c>
      <c r="G61" s="6"/>
      <c r="H61" s="4"/>
      <c r="I61" s="4"/>
      <c r="J61" s="4"/>
      <c r="K61" s="15" t="str">
        <f t="shared" si="7"/>
        <v/>
      </c>
      <c r="T61" s="18">
        <f ca="1">$Q$3+50</f>
        <v>43594</v>
      </c>
      <c r="V61" s="18">
        <f ca="1">$Q$3+29</f>
        <v>43573</v>
      </c>
      <c r="W61" s="18">
        <f ca="1">$Q$3+29</f>
        <v>43573</v>
      </c>
    </row>
    <row r="62" spans="1:23" x14ac:dyDescent="0.25">
      <c r="A62" s="2"/>
      <c r="B62" s="2"/>
      <c r="C62" s="7"/>
      <c r="D62" s="11" t="str">
        <f t="shared" si="4"/>
        <v/>
      </c>
      <c r="E62" s="8" t="str">
        <f t="shared" si="5"/>
        <v/>
      </c>
      <c r="F62" s="11" t="str">
        <f t="shared" si="6"/>
        <v/>
      </c>
      <c r="G62" s="6"/>
      <c r="H62" s="4"/>
      <c r="I62" s="4"/>
      <c r="J62" s="4"/>
      <c r="K62" s="15" t="str">
        <f t="shared" si="7"/>
        <v/>
      </c>
    </row>
    <row r="63" spans="1:23" x14ac:dyDescent="0.25">
      <c r="A63" s="2"/>
      <c r="B63" s="2"/>
      <c r="C63" s="7"/>
      <c r="D63" s="11" t="str">
        <f t="shared" si="4"/>
        <v/>
      </c>
      <c r="E63" s="8" t="str">
        <f t="shared" si="5"/>
        <v/>
      </c>
      <c r="F63" s="11" t="str">
        <f t="shared" si="6"/>
        <v/>
      </c>
      <c r="G63" s="6"/>
      <c r="H63" s="4"/>
      <c r="I63" s="4"/>
      <c r="J63" s="4"/>
      <c r="K63" s="15" t="str">
        <f t="shared" si="7"/>
        <v/>
      </c>
    </row>
    <row r="64" spans="1:23" x14ac:dyDescent="0.25">
      <c r="A64" s="2"/>
      <c r="B64" s="2"/>
      <c r="C64" s="7"/>
      <c r="D64" s="11" t="str">
        <f t="shared" si="4"/>
        <v/>
      </c>
      <c r="E64" s="8" t="str">
        <f t="shared" si="5"/>
        <v/>
      </c>
      <c r="F64" s="11" t="str">
        <f t="shared" si="6"/>
        <v/>
      </c>
      <c r="G64" s="6"/>
      <c r="H64" s="4"/>
      <c r="I64" s="4"/>
      <c r="J64" s="4"/>
      <c r="K64" s="15" t="str">
        <f t="shared" si="7"/>
        <v/>
      </c>
    </row>
    <row r="65" spans="1:11" x14ac:dyDescent="0.25">
      <c r="A65" s="2"/>
      <c r="B65" s="2"/>
      <c r="C65" s="7"/>
      <c r="D65" s="11" t="str">
        <f t="shared" si="4"/>
        <v/>
      </c>
      <c r="E65" s="8" t="str">
        <f t="shared" si="5"/>
        <v/>
      </c>
      <c r="F65" s="11" t="str">
        <f t="shared" si="6"/>
        <v/>
      </c>
      <c r="G65" s="6"/>
      <c r="H65" s="4"/>
      <c r="I65" s="4"/>
      <c r="J65" s="4"/>
      <c r="K65" s="15" t="str">
        <f t="shared" si="7"/>
        <v/>
      </c>
    </row>
    <row r="66" spans="1:11" x14ac:dyDescent="0.25">
      <c r="A66" s="2"/>
      <c r="B66" s="2"/>
      <c r="C66" s="7"/>
      <c r="D66" s="11" t="str">
        <f t="shared" ref="D66:D97" si="8">IFERROR(VLOOKUP(C66,$L$3:$M$4,2,0),"")</f>
        <v/>
      </c>
      <c r="E66" s="8" t="str">
        <f t="shared" ref="E66:E97" si="9">IF(C66=$L$3,$L$6,"")</f>
        <v/>
      </c>
      <c r="F66" s="11" t="str">
        <f t="shared" ref="F66:F97" si="10">IFERROR(VLOOKUP(E66,$L$6:$N$12,3,0),"")</f>
        <v/>
      </c>
      <c r="G66" s="6"/>
      <c r="H66" s="4"/>
      <c r="I66" s="4"/>
      <c r="J66" s="4"/>
      <c r="K66" s="15" t="str">
        <f t="shared" ref="K66:K97" si="11">IF(E66=$L$12,"-","")</f>
        <v/>
      </c>
    </row>
    <row r="67" spans="1:11" x14ac:dyDescent="0.25">
      <c r="A67" s="2"/>
      <c r="B67" s="2"/>
      <c r="C67" s="7"/>
      <c r="D67" s="11" t="str">
        <f t="shared" si="8"/>
        <v/>
      </c>
      <c r="E67" s="8" t="str">
        <f t="shared" si="9"/>
        <v/>
      </c>
      <c r="F67" s="11" t="str">
        <f t="shared" si="10"/>
        <v/>
      </c>
      <c r="G67" s="6"/>
      <c r="H67" s="4"/>
      <c r="I67" s="4"/>
      <c r="J67" s="4"/>
      <c r="K67" s="15" t="str">
        <f t="shared" si="11"/>
        <v/>
      </c>
    </row>
    <row r="68" spans="1:11" x14ac:dyDescent="0.25">
      <c r="A68" s="2"/>
      <c r="B68" s="2"/>
      <c r="C68" s="7"/>
      <c r="D68" s="11" t="str">
        <f t="shared" si="8"/>
        <v/>
      </c>
      <c r="E68" s="8" t="str">
        <f t="shared" si="9"/>
        <v/>
      </c>
      <c r="F68" s="11" t="str">
        <f t="shared" si="10"/>
        <v/>
      </c>
      <c r="G68" s="6"/>
      <c r="H68" s="4"/>
      <c r="I68" s="4"/>
      <c r="J68" s="4"/>
      <c r="K68" s="15" t="str">
        <f t="shared" si="11"/>
        <v/>
      </c>
    </row>
    <row r="69" spans="1:11" x14ac:dyDescent="0.25">
      <c r="A69" s="2"/>
      <c r="B69" s="2"/>
      <c r="C69" s="7"/>
      <c r="D69" s="11" t="str">
        <f t="shared" si="8"/>
        <v/>
      </c>
      <c r="E69" s="8" t="str">
        <f t="shared" si="9"/>
        <v/>
      </c>
      <c r="F69" s="11" t="str">
        <f t="shared" si="10"/>
        <v/>
      </c>
      <c r="G69" s="6"/>
      <c r="H69" s="4"/>
      <c r="I69" s="4"/>
      <c r="J69" s="4"/>
      <c r="K69" s="15" t="str">
        <f t="shared" si="11"/>
        <v/>
      </c>
    </row>
    <row r="70" spans="1:11" x14ac:dyDescent="0.25">
      <c r="A70" s="2"/>
      <c r="B70" s="2"/>
      <c r="C70" s="7"/>
      <c r="D70" s="11" t="str">
        <f t="shared" si="8"/>
        <v/>
      </c>
      <c r="E70" s="8" t="str">
        <f t="shared" si="9"/>
        <v/>
      </c>
      <c r="F70" s="11" t="str">
        <f t="shared" si="10"/>
        <v/>
      </c>
      <c r="G70" s="6"/>
      <c r="H70" s="4"/>
      <c r="I70" s="4"/>
      <c r="J70" s="4"/>
      <c r="K70" s="15" t="str">
        <f t="shared" si="11"/>
        <v/>
      </c>
    </row>
    <row r="71" spans="1:11" x14ac:dyDescent="0.25">
      <c r="A71" s="2"/>
      <c r="B71" s="2"/>
      <c r="C71" s="7"/>
      <c r="D71" s="11" t="str">
        <f t="shared" si="8"/>
        <v/>
      </c>
      <c r="E71" s="8" t="str">
        <f t="shared" si="9"/>
        <v/>
      </c>
      <c r="F71" s="11" t="str">
        <f t="shared" si="10"/>
        <v/>
      </c>
      <c r="G71" s="6"/>
      <c r="H71" s="4"/>
      <c r="I71" s="4"/>
      <c r="J71" s="4"/>
      <c r="K71" s="15" t="str">
        <f t="shared" si="11"/>
        <v/>
      </c>
    </row>
    <row r="72" spans="1:11" x14ac:dyDescent="0.25">
      <c r="A72" s="2"/>
      <c r="B72" s="2"/>
      <c r="C72" s="7"/>
      <c r="D72" s="11" t="str">
        <f t="shared" si="8"/>
        <v/>
      </c>
      <c r="E72" s="8" t="str">
        <f t="shared" si="9"/>
        <v/>
      </c>
      <c r="F72" s="11" t="str">
        <f t="shared" si="10"/>
        <v/>
      </c>
      <c r="G72" s="6"/>
      <c r="H72" s="4"/>
      <c r="I72" s="4"/>
      <c r="J72" s="4"/>
      <c r="K72" s="15" t="str">
        <f t="shared" si="11"/>
        <v/>
      </c>
    </row>
    <row r="73" spans="1:11" x14ac:dyDescent="0.25">
      <c r="A73" s="2"/>
      <c r="B73" s="2"/>
      <c r="C73" s="7"/>
      <c r="D73" s="11" t="str">
        <f t="shared" si="8"/>
        <v/>
      </c>
      <c r="E73" s="8" t="str">
        <f t="shared" si="9"/>
        <v/>
      </c>
      <c r="F73" s="11" t="str">
        <f t="shared" si="10"/>
        <v/>
      </c>
      <c r="G73" s="6"/>
      <c r="H73" s="4"/>
      <c r="I73" s="4"/>
      <c r="J73" s="4"/>
      <c r="K73" s="15" t="str">
        <f t="shared" si="11"/>
        <v/>
      </c>
    </row>
    <row r="74" spans="1:11" x14ac:dyDescent="0.25">
      <c r="A74" s="2"/>
      <c r="B74" s="2"/>
      <c r="C74" s="7"/>
      <c r="D74" s="11" t="str">
        <f t="shared" si="8"/>
        <v/>
      </c>
      <c r="E74" s="8" t="str">
        <f t="shared" si="9"/>
        <v/>
      </c>
      <c r="F74" s="11" t="str">
        <f t="shared" si="10"/>
        <v/>
      </c>
      <c r="G74" s="6"/>
      <c r="H74" s="4"/>
      <c r="I74" s="4"/>
      <c r="J74" s="4"/>
      <c r="K74" s="15" t="str">
        <f t="shared" si="11"/>
        <v/>
      </c>
    </row>
    <row r="75" spans="1:11" x14ac:dyDescent="0.25">
      <c r="A75" s="2"/>
      <c r="B75" s="2"/>
      <c r="C75" s="7"/>
      <c r="D75" s="11" t="str">
        <f t="shared" si="8"/>
        <v/>
      </c>
      <c r="E75" s="8" t="str">
        <f t="shared" si="9"/>
        <v/>
      </c>
      <c r="F75" s="11" t="str">
        <f t="shared" si="10"/>
        <v/>
      </c>
      <c r="G75" s="6"/>
      <c r="H75" s="4"/>
      <c r="I75" s="4"/>
      <c r="J75" s="4"/>
      <c r="K75" s="15" t="str">
        <f t="shared" si="11"/>
        <v/>
      </c>
    </row>
    <row r="76" spans="1:11" x14ac:dyDescent="0.25">
      <c r="A76" s="2"/>
      <c r="B76" s="2"/>
      <c r="C76" s="7"/>
      <c r="D76" s="11" t="str">
        <f t="shared" si="8"/>
        <v/>
      </c>
      <c r="E76" s="8" t="str">
        <f t="shared" si="9"/>
        <v/>
      </c>
      <c r="F76" s="11" t="str">
        <f t="shared" si="10"/>
        <v/>
      </c>
      <c r="G76" s="6"/>
      <c r="H76" s="4"/>
      <c r="I76" s="4"/>
      <c r="J76" s="4"/>
      <c r="K76" s="15" t="str">
        <f t="shared" si="11"/>
        <v/>
      </c>
    </row>
    <row r="77" spans="1:11" x14ac:dyDescent="0.25">
      <c r="A77" s="2"/>
      <c r="B77" s="2"/>
      <c r="C77" s="7"/>
      <c r="D77" s="11" t="str">
        <f t="shared" si="8"/>
        <v/>
      </c>
      <c r="E77" s="8" t="str">
        <f t="shared" si="9"/>
        <v/>
      </c>
      <c r="F77" s="11" t="str">
        <f t="shared" si="10"/>
        <v/>
      </c>
      <c r="G77" s="6"/>
      <c r="H77" s="4"/>
      <c r="I77" s="4"/>
      <c r="J77" s="4"/>
      <c r="K77" s="15" t="str">
        <f t="shared" si="11"/>
        <v/>
      </c>
    </row>
    <row r="78" spans="1:11" x14ac:dyDescent="0.25">
      <c r="A78" s="2"/>
      <c r="B78" s="2"/>
      <c r="C78" s="7"/>
      <c r="D78" s="11" t="str">
        <f t="shared" si="8"/>
        <v/>
      </c>
      <c r="E78" s="8" t="str">
        <f t="shared" si="9"/>
        <v/>
      </c>
      <c r="F78" s="11" t="str">
        <f t="shared" si="10"/>
        <v/>
      </c>
      <c r="G78" s="6"/>
      <c r="H78" s="4"/>
      <c r="I78" s="4"/>
      <c r="J78" s="4"/>
      <c r="K78" s="15" t="str">
        <f t="shared" si="11"/>
        <v/>
      </c>
    </row>
    <row r="79" spans="1:11" x14ac:dyDescent="0.25">
      <c r="A79" s="2"/>
      <c r="B79" s="2"/>
      <c r="C79" s="7"/>
      <c r="D79" s="11" t="str">
        <f t="shared" si="8"/>
        <v/>
      </c>
      <c r="E79" s="8" t="str">
        <f t="shared" si="9"/>
        <v/>
      </c>
      <c r="F79" s="11" t="str">
        <f t="shared" si="10"/>
        <v/>
      </c>
      <c r="G79" s="6"/>
      <c r="H79" s="4"/>
      <c r="I79" s="4"/>
      <c r="J79" s="4"/>
      <c r="K79" s="15" t="str">
        <f t="shared" si="11"/>
        <v/>
      </c>
    </row>
    <row r="80" spans="1:11" x14ac:dyDescent="0.25">
      <c r="A80" s="2"/>
      <c r="B80" s="2"/>
      <c r="C80" s="7"/>
      <c r="D80" s="11" t="str">
        <f t="shared" si="8"/>
        <v/>
      </c>
      <c r="E80" s="8" t="str">
        <f t="shared" si="9"/>
        <v/>
      </c>
      <c r="F80" s="11" t="str">
        <f t="shared" si="10"/>
        <v/>
      </c>
      <c r="G80" s="6"/>
      <c r="H80" s="4"/>
      <c r="I80" s="4"/>
      <c r="J80" s="4"/>
      <c r="K80" s="15" t="str">
        <f t="shared" si="11"/>
        <v/>
      </c>
    </row>
    <row r="81" spans="1:11" x14ac:dyDescent="0.25">
      <c r="A81" s="2"/>
      <c r="B81" s="2"/>
      <c r="C81" s="7"/>
      <c r="D81" s="11" t="str">
        <f t="shared" si="8"/>
        <v/>
      </c>
      <c r="E81" s="8" t="str">
        <f t="shared" si="9"/>
        <v/>
      </c>
      <c r="F81" s="11" t="str">
        <f t="shared" si="10"/>
        <v/>
      </c>
      <c r="G81" s="6"/>
      <c r="H81" s="4"/>
      <c r="I81" s="4"/>
      <c r="J81" s="4"/>
      <c r="K81" s="15" t="str">
        <f t="shared" si="11"/>
        <v/>
      </c>
    </row>
    <row r="82" spans="1:11" x14ac:dyDescent="0.25">
      <c r="A82" s="2"/>
      <c r="B82" s="2"/>
      <c r="C82" s="7"/>
      <c r="D82" s="11" t="str">
        <f t="shared" si="8"/>
        <v/>
      </c>
      <c r="E82" s="8" t="str">
        <f t="shared" si="9"/>
        <v/>
      </c>
      <c r="F82" s="11" t="str">
        <f t="shared" si="10"/>
        <v/>
      </c>
      <c r="G82" s="6"/>
      <c r="H82" s="4"/>
      <c r="I82" s="4"/>
      <c r="J82" s="4"/>
      <c r="K82" s="15" t="str">
        <f t="shared" si="11"/>
        <v/>
      </c>
    </row>
    <row r="83" spans="1:11" x14ac:dyDescent="0.25">
      <c r="A83" s="2"/>
      <c r="B83" s="2"/>
      <c r="C83" s="7"/>
      <c r="D83" s="11" t="str">
        <f t="shared" si="8"/>
        <v/>
      </c>
      <c r="E83" s="8" t="str">
        <f t="shared" si="9"/>
        <v/>
      </c>
      <c r="F83" s="11" t="str">
        <f t="shared" si="10"/>
        <v/>
      </c>
      <c r="G83" s="6"/>
      <c r="H83" s="4"/>
      <c r="I83" s="4"/>
      <c r="J83" s="4"/>
      <c r="K83" s="15" t="str">
        <f t="shared" si="11"/>
        <v/>
      </c>
    </row>
    <row r="84" spans="1:11" x14ac:dyDescent="0.25">
      <c r="A84" s="2"/>
      <c r="B84" s="2"/>
      <c r="C84" s="7"/>
      <c r="D84" s="11" t="str">
        <f t="shared" si="8"/>
        <v/>
      </c>
      <c r="E84" s="8" t="str">
        <f t="shared" si="9"/>
        <v/>
      </c>
      <c r="F84" s="11" t="str">
        <f t="shared" si="10"/>
        <v/>
      </c>
      <c r="G84" s="6"/>
      <c r="H84" s="4"/>
      <c r="I84" s="4"/>
      <c r="J84" s="4"/>
      <c r="K84" s="15" t="str">
        <f t="shared" si="11"/>
        <v/>
      </c>
    </row>
    <row r="85" spans="1:11" x14ac:dyDescent="0.25">
      <c r="A85" s="2"/>
      <c r="B85" s="2"/>
      <c r="C85" s="7"/>
      <c r="D85" s="11" t="str">
        <f t="shared" si="8"/>
        <v/>
      </c>
      <c r="E85" s="8" t="str">
        <f t="shared" si="9"/>
        <v/>
      </c>
      <c r="F85" s="11" t="str">
        <f t="shared" si="10"/>
        <v/>
      </c>
      <c r="G85" s="6"/>
      <c r="H85" s="4"/>
      <c r="I85" s="4"/>
      <c r="J85" s="4"/>
      <c r="K85" s="15" t="str">
        <f t="shared" si="11"/>
        <v/>
      </c>
    </row>
    <row r="86" spans="1:11" x14ac:dyDescent="0.25">
      <c r="A86" s="2"/>
      <c r="B86" s="2"/>
      <c r="C86" s="7"/>
      <c r="D86" s="11" t="str">
        <f t="shared" si="8"/>
        <v/>
      </c>
      <c r="E86" s="8" t="str">
        <f t="shared" si="9"/>
        <v/>
      </c>
      <c r="F86" s="11" t="str">
        <f t="shared" si="10"/>
        <v/>
      </c>
      <c r="G86" s="6"/>
      <c r="H86" s="4"/>
      <c r="I86" s="4"/>
      <c r="J86" s="4"/>
      <c r="K86" s="15" t="str">
        <f t="shared" si="11"/>
        <v/>
      </c>
    </row>
    <row r="87" spans="1:11" x14ac:dyDescent="0.25">
      <c r="A87" s="2"/>
      <c r="B87" s="2"/>
      <c r="C87" s="7"/>
      <c r="D87" s="11" t="str">
        <f t="shared" si="8"/>
        <v/>
      </c>
      <c r="E87" s="8" t="str">
        <f t="shared" si="9"/>
        <v/>
      </c>
      <c r="F87" s="11" t="str">
        <f t="shared" si="10"/>
        <v/>
      </c>
      <c r="G87" s="6"/>
      <c r="H87" s="4"/>
      <c r="I87" s="4"/>
      <c r="J87" s="4"/>
      <c r="K87" s="15" t="str">
        <f t="shared" si="11"/>
        <v/>
      </c>
    </row>
    <row r="88" spans="1:11" x14ac:dyDescent="0.25">
      <c r="A88" s="2"/>
      <c r="B88" s="2"/>
      <c r="C88" s="7"/>
      <c r="D88" s="11" t="str">
        <f t="shared" si="8"/>
        <v/>
      </c>
      <c r="E88" s="8" t="str">
        <f t="shared" si="9"/>
        <v/>
      </c>
      <c r="F88" s="11" t="str">
        <f t="shared" si="10"/>
        <v/>
      </c>
      <c r="G88" s="6"/>
      <c r="H88" s="4"/>
      <c r="I88" s="4"/>
      <c r="J88" s="4"/>
      <c r="K88" s="15" t="str">
        <f t="shared" si="11"/>
        <v/>
      </c>
    </row>
    <row r="89" spans="1:11" x14ac:dyDescent="0.25">
      <c r="A89" s="2"/>
      <c r="B89" s="2"/>
      <c r="C89" s="7"/>
      <c r="D89" s="11" t="str">
        <f t="shared" si="8"/>
        <v/>
      </c>
      <c r="E89" s="8" t="str">
        <f t="shared" si="9"/>
        <v/>
      </c>
      <c r="F89" s="11" t="str">
        <f t="shared" si="10"/>
        <v/>
      </c>
      <c r="G89" s="6"/>
      <c r="H89" s="4"/>
      <c r="I89" s="4"/>
      <c r="J89" s="4"/>
      <c r="K89" s="15" t="str">
        <f t="shared" si="11"/>
        <v/>
      </c>
    </row>
    <row r="90" spans="1:11" x14ac:dyDescent="0.25">
      <c r="A90" s="2"/>
      <c r="B90" s="2"/>
      <c r="C90" s="7"/>
      <c r="D90" s="11" t="str">
        <f t="shared" si="8"/>
        <v/>
      </c>
      <c r="E90" s="8" t="str">
        <f t="shared" si="9"/>
        <v/>
      </c>
      <c r="F90" s="11" t="str">
        <f t="shared" si="10"/>
        <v/>
      </c>
      <c r="G90" s="6"/>
      <c r="H90" s="4"/>
      <c r="I90" s="4"/>
      <c r="J90" s="4"/>
      <c r="K90" s="15" t="str">
        <f t="shared" si="11"/>
        <v/>
      </c>
    </row>
    <row r="91" spans="1:11" x14ac:dyDescent="0.25">
      <c r="A91" s="2"/>
      <c r="B91" s="2"/>
      <c r="C91" s="7"/>
      <c r="D91" s="11" t="str">
        <f t="shared" si="8"/>
        <v/>
      </c>
      <c r="E91" s="8" t="str">
        <f t="shared" si="9"/>
        <v/>
      </c>
      <c r="F91" s="11" t="str">
        <f t="shared" si="10"/>
        <v/>
      </c>
      <c r="G91" s="6"/>
      <c r="H91" s="4"/>
      <c r="I91" s="4"/>
      <c r="J91" s="4"/>
      <c r="K91" s="15" t="str">
        <f t="shared" si="11"/>
        <v/>
      </c>
    </row>
    <row r="92" spans="1:11" x14ac:dyDescent="0.25">
      <c r="A92" s="2"/>
      <c r="B92" s="2"/>
      <c r="C92" s="7"/>
      <c r="D92" s="11" t="str">
        <f t="shared" si="8"/>
        <v/>
      </c>
      <c r="E92" s="8" t="str">
        <f t="shared" si="9"/>
        <v/>
      </c>
      <c r="F92" s="11" t="str">
        <f t="shared" si="10"/>
        <v/>
      </c>
      <c r="G92" s="6"/>
      <c r="H92" s="4"/>
      <c r="I92" s="4"/>
      <c r="J92" s="4"/>
      <c r="K92" s="15" t="str">
        <f t="shared" si="11"/>
        <v/>
      </c>
    </row>
    <row r="93" spans="1:11" x14ac:dyDescent="0.25">
      <c r="A93" s="2"/>
      <c r="B93" s="2"/>
      <c r="C93" s="7"/>
      <c r="D93" s="11" t="str">
        <f t="shared" si="8"/>
        <v/>
      </c>
      <c r="E93" s="8" t="str">
        <f t="shared" si="9"/>
        <v/>
      </c>
      <c r="F93" s="11" t="str">
        <f t="shared" si="10"/>
        <v/>
      </c>
      <c r="G93" s="6"/>
      <c r="H93" s="4"/>
      <c r="I93" s="4"/>
      <c r="J93" s="4"/>
      <c r="K93" s="15" t="str">
        <f t="shared" si="11"/>
        <v/>
      </c>
    </row>
    <row r="94" spans="1:11" x14ac:dyDescent="0.25">
      <c r="A94" s="2"/>
      <c r="B94" s="2"/>
      <c r="C94" s="7"/>
      <c r="D94" s="11" t="str">
        <f t="shared" si="8"/>
        <v/>
      </c>
      <c r="E94" s="8" t="str">
        <f t="shared" si="9"/>
        <v/>
      </c>
      <c r="F94" s="11" t="str">
        <f t="shared" si="10"/>
        <v/>
      </c>
      <c r="G94" s="6"/>
      <c r="H94" s="4"/>
      <c r="I94" s="4"/>
      <c r="J94" s="4"/>
      <c r="K94" s="15" t="str">
        <f t="shared" si="11"/>
        <v/>
      </c>
    </row>
    <row r="95" spans="1:11" x14ac:dyDescent="0.25">
      <c r="A95" s="2"/>
      <c r="B95" s="2"/>
      <c r="C95" s="7"/>
      <c r="D95" s="11" t="str">
        <f t="shared" si="8"/>
        <v/>
      </c>
      <c r="E95" s="8" t="str">
        <f t="shared" si="9"/>
        <v/>
      </c>
      <c r="F95" s="11" t="str">
        <f t="shared" si="10"/>
        <v/>
      </c>
      <c r="G95" s="6"/>
      <c r="H95" s="4"/>
      <c r="I95" s="4"/>
      <c r="J95" s="4"/>
      <c r="K95" s="15" t="str">
        <f t="shared" si="11"/>
        <v/>
      </c>
    </row>
    <row r="96" spans="1:11" x14ac:dyDescent="0.25">
      <c r="A96" s="2"/>
      <c r="B96" s="2"/>
      <c r="C96" s="7"/>
      <c r="D96" s="11" t="str">
        <f t="shared" si="8"/>
        <v/>
      </c>
      <c r="E96" s="8" t="str">
        <f t="shared" si="9"/>
        <v/>
      </c>
      <c r="F96" s="11" t="str">
        <f t="shared" si="10"/>
        <v/>
      </c>
      <c r="G96" s="6"/>
      <c r="H96" s="4"/>
      <c r="I96" s="4"/>
      <c r="J96" s="4"/>
      <c r="K96" s="15" t="str">
        <f t="shared" si="11"/>
        <v/>
      </c>
    </row>
    <row r="97" spans="1:11" x14ac:dyDescent="0.25">
      <c r="A97" s="2"/>
      <c r="B97" s="2"/>
      <c r="C97" s="7"/>
      <c r="D97" s="11" t="str">
        <f t="shared" si="8"/>
        <v/>
      </c>
      <c r="E97" s="8" t="str">
        <f t="shared" si="9"/>
        <v/>
      </c>
      <c r="F97" s="11" t="str">
        <f t="shared" si="10"/>
        <v/>
      </c>
      <c r="G97" s="6"/>
      <c r="H97" s="4"/>
      <c r="I97" s="4"/>
      <c r="J97" s="4"/>
      <c r="K97" s="15" t="str">
        <f t="shared" si="11"/>
        <v/>
      </c>
    </row>
    <row r="98" spans="1:11" x14ac:dyDescent="0.25">
      <c r="A98" s="2"/>
      <c r="B98" s="2"/>
      <c r="C98" s="7"/>
      <c r="D98" s="11" t="str">
        <f t="shared" ref="D98:D129" si="12">IFERROR(VLOOKUP(C98,$L$3:$M$4,2,0),"")</f>
        <v/>
      </c>
      <c r="E98" s="8" t="str">
        <f t="shared" ref="E98:E129" si="13">IF(C98=$L$3,$L$6,"")</f>
        <v/>
      </c>
      <c r="F98" s="11" t="str">
        <f t="shared" ref="F98:F129" si="14">IFERROR(VLOOKUP(E98,$L$6:$N$12,3,0),"")</f>
        <v/>
      </c>
      <c r="G98" s="6"/>
      <c r="H98" s="4"/>
      <c r="I98" s="4"/>
      <c r="J98" s="4"/>
      <c r="K98" s="15" t="str">
        <f t="shared" ref="K98:K129" si="15">IF(E98=$L$12,"-","")</f>
        <v/>
      </c>
    </row>
    <row r="99" spans="1:11" x14ac:dyDescent="0.25">
      <c r="A99" s="2"/>
      <c r="B99" s="2"/>
      <c r="C99" s="7"/>
      <c r="D99" s="11" t="str">
        <f t="shared" si="12"/>
        <v/>
      </c>
      <c r="E99" s="8" t="str">
        <f t="shared" si="13"/>
        <v/>
      </c>
      <c r="F99" s="11" t="str">
        <f t="shared" si="14"/>
        <v/>
      </c>
      <c r="G99" s="6"/>
      <c r="H99" s="4"/>
      <c r="I99" s="4"/>
      <c r="J99" s="4"/>
      <c r="K99" s="15" t="str">
        <f t="shared" si="15"/>
        <v/>
      </c>
    </row>
    <row r="100" spans="1:11" x14ac:dyDescent="0.25">
      <c r="A100" s="2"/>
      <c r="B100" s="2"/>
      <c r="C100" s="7"/>
      <c r="D100" s="11" t="str">
        <f t="shared" si="12"/>
        <v/>
      </c>
      <c r="E100" s="8" t="str">
        <f t="shared" si="13"/>
        <v/>
      </c>
      <c r="F100" s="11" t="str">
        <f t="shared" si="14"/>
        <v/>
      </c>
      <c r="G100" s="6"/>
      <c r="H100" s="4"/>
      <c r="I100" s="4"/>
      <c r="J100" s="4"/>
      <c r="K100" s="15" t="str">
        <f t="shared" si="15"/>
        <v/>
      </c>
    </row>
    <row r="101" spans="1:11" x14ac:dyDescent="0.25">
      <c r="A101" s="2"/>
      <c r="B101" s="2"/>
      <c r="C101" s="7"/>
      <c r="D101" s="11" t="str">
        <f t="shared" si="12"/>
        <v/>
      </c>
      <c r="E101" s="8" t="str">
        <f t="shared" si="13"/>
        <v/>
      </c>
      <c r="F101" s="11" t="str">
        <f t="shared" si="14"/>
        <v/>
      </c>
      <c r="G101" s="6"/>
      <c r="H101" s="4"/>
      <c r="I101" s="4"/>
      <c r="J101" s="4"/>
      <c r="K101" s="15" t="str">
        <f t="shared" si="15"/>
        <v/>
      </c>
    </row>
    <row r="102" spans="1:11" x14ac:dyDescent="0.25">
      <c r="A102" s="2"/>
      <c r="B102" s="2"/>
      <c r="C102" s="7"/>
      <c r="D102" s="11" t="str">
        <f t="shared" si="12"/>
        <v/>
      </c>
      <c r="E102" s="8" t="str">
        <f t="shared" si="13"/>
        <v/>
      </c>
      <c r="F102" s="11" t="str">
        <f t="shared" si="14"/>
        <v/>
      </c>
      <c r="G102" s="6"/>
      <c r="H102" s="4"/>
      <c r="I102" s="4"/>
      <c r="J102" s="4"/>
      <c r="K102" s="15" t="str">
        <f t="shared" si="15"/>
        <v/>
      </c>
    </row>
    <row r="103" spans="1:11" x14ac:dyDescent="0.25">
      <c r="A103" s="2"/>
      <c r="B103" s="2"/>
      <c r="C103" s="7"/>
      <c r="D103" s="11" t="str">
        <f t="shared" si="12"/>
        <v/>
      </c>
      <c r="E103" s="8" t="str">
        <f t="shared" si="13"/>
        <v/>
      </c>
      <c r="F103" s="11" t="str">
        <f t="shared" si="14"/>
        <v/>
      </c>
      <c r="G103" s="6"/>
      <c r="H103" s="4"/>
      <c r="I103" s="4"/>
      <c r="J103" s="4"/>
      <c r="K103" s="15" t="str">
        <f t="shared" si="15"/>
        <v/>
      </c>
    </row>
    <row r="104" spans="1:11" x14ac:dyDescent="0.25">
      <c r="A104" s="2"/>
      <c r="B104" s="2"/>
      <c r="C104" s="7"/>
      <c r="D104" s="11" t="str">
        <f t="shared" si="12"/>
        <v/>
      </c>
      <c r="E104" s="8" t="str">
        <f t="shared" si="13"/>
        <v/>
      </c>
      <c r="F104" s="11" t="str">
        <f t="shared" si="14"/>
        <v/>
      </c>
      <c r="G104" s="6"/>
      <c r="H104" s="4"/>
      <c r="I104" s="4"/>
      <c r="J104" s="4"/>
      <c r="K104" s="15" t="str">
        <f t="shared" si="15"/>
        <v/>
      </c>
    </row>
    <row r="105" spans="1:11" x14ac:dyDescent="0.25">
      <c r="A105" s="2"/>
      <c r="B105" s="2"/>
      <c r="C105" s="7"/>
      <c r="D105" s="11" t="str">
        <f t="shared" si="12"/>
        <v/>
      </c>
      <c r="E105" s="8" t="str">
        <f t="shared" si="13"/>
        <v/>
      </c>
      <c r="F105" s="11" t="str">
        <f t="shared" si="14"/>
        <v/>
      </c>
      <c r="G105" s="6"/>
      <c r="H105" s="4"/>
      <c r="I105" s="4"/>
      <c r="J105" s="4"/>
      <c r="K105" s="15" t="str">
        <f t="shared" si="15"/>
        <v/>
      </c>
    </row>
    <row r="106" spans="1:11" x14ac:dyDescent="0.25">
      <c r="A106" s="2"/>
      <c r="B106" s="2"/>
      <c r="C106" s="7"/>
      <c r="D106" s="11" t="str">
        <f t="shared" si="12"/>
        <v/>
      </c>
      <c r="E106" s="8" t="str">
        <f t="shared" si="13"/>
        <v/>
      </c>
      <c r="F106" s="11" t="str">
        <f t="shared" si="14"/>
        <v/>
      </c>
      <c r="G106" s="6"/>
      <c r="H106" s="4"/>
      <c r="I106" s="4"/>
      <c r="J106" s="4"/>
      <c r="K106" s="15" t="str">
        <f t="shared" si="15"/>
        <v/>
      </c>
    </row>
    <row r="107" spans="1:11" x14ac:dyDescent="0.25">
      <c r="A107" s="2"/>
      <c r="B107" s="2"/>
      <c r="C107" s="7"/>
      <c r="D107" s="11" t="str">
        <f t="shared" si="12"/>
        <v/>
      </c>
      <c r="E107" s="8" t="str">
        <f t="shared" si="13"/>
        <v/>
      </c>
      <c r="F107" s="11" t="str">
        <f t="shared" si="14"/>
        <v/>
      </c>
      <c r="G107" s="6"/>
      <c r="H107" s="4"/>
      <c r="I107" s="4"/>
      <c r="J107" s="4"/>
      <c r="K107" s="15" t="str">
        <f t="shared" si="15"/>
        <v/>
      </c>
    </row>
    <row r="108" spans="1:11" x14ac:dyDescent="0.25">
      <c r="A108" s="2"/>
      <c r="B108" s="2"/>
      <c r="C108" s="7"/>
      <c r="D108" s="11" t="str">
        <f t="shared" si="12"/>
        <v/>
      </c>
      <c r="E108" s="8" t="str">
        <f t="shared" si="13"/>
        <v/>
      </c>
      <c r="F108" s="11" t="str">
        <f t="shared" si="14"/>
        <v/>
      </c>
      <c r="G108" s="6"/>
      <c r="H108" s="4"/>
      <c r="I108" s="4"/>
      <c r="J108" s="4"/>
      <c r="K108" s="15" t="str">
        <f t="shared" si="15"/>
        <v/>
      </c>
    </row>
    <row r="109" spans="1:11" x14ac:dyDescent="0.25">
      <c r="A109" s="2"/>
      <c r="B109" s="2"/>
      <c r="C109" s="7"/>
      <c r="D109" s="11" t="str">
        <f t="shared" si="12"/>
        <v/>
      </c>
      <c r="E109" s="8" t="str">
        <f t="shared" si="13"/>
        <v/>
      </c>
      <c r="F109" s="11" t="str">
        <f t="shared" si="14"/>
        <v/>
      </c>
      <c r="G109" s="6"/>
      <c r="H109" s="4"/>
      <c r="I109" s="4"/>
      <c r="J109" s="4"/>
      <c r="K109" s="15" t="str">
        <f t="shared" si="15"/>
        <v/>
      </c>
    </row>
    <row r="110" spans="1:11" x14ac:dyDescent="0.25">
      <c r="A110" s="2"/>
      <c r="B110" s="2"/>
      <c r="C110" s="7"/>
      <c r="D110" s="11" t="str">
        <f t="shared" si="12"/>
        <v/>
      </c>
      <c r="E110" s="8" t="str">
        <f t="shared" si="13"/>
        <v/>
      </c>
      <c r="F110" s="11" t="str">
        <f t="shared" si="14"/>
        <v/>
      </c>
      <c r="G110" s="6"/>
      <c r="H110" s="4"/>
      <c r="I110" s="4"/>
      <c r="J110" s="4"/>
      <c r="K110" s="15" t="str">
        <f t="shared" si="15"/>
        <v/>
      </c>
    </row>
    <row r="111" spans="1:11" x14ac:dyDescent="0.25">
      <c r="A111" s="2"/>
      <c r="B111" s="2"/>
      <c r="C111" s="7"/>
      <c r="D111" s="11" t="str">
        <f t="shared" si="12"/>
        <v/>
      </c>
      <c r="E111" s="8" t="str">
        <f t="shared" si="13"/>
        <v/>
      </c>
      <c r="F111" s="11" t="str">
        <f t="shared" si="14"/>
        <v/>
      </c>
      <c r="G111" s="6"/>
      <c r="H111" s="4"/>
      <c r="I111" s="4"/>
      <c r="J111" s="4"/>
      <c r="K111" s="15" t="str">
        <f t="shared" si="15"/>
        <v/>
      </c>
    </row>
    <row r="112" spans="1:11" x14ac:dyDescent="0.25">
      <c r="A112" s="2"/>
      <c r="B112" s="2"/>
      <c r="C112" s="7"/>
      <c r="D112" s="11" t="str">
        <f t="shared" si="12"/>
        <v/>
      </c>
      <c r="E112" s="8" t="str">
        <f t="shared" si="13"/>
        <v/>
      </c>
      <c r="F112" s="11" t="str">
        <f t="shared" si="14"/>
        <v/>
      </c>
      <c r="G112" s="6"/>
      <c r="H112" s="4"/>
      <c r="I112" s="4"/>
      <c r="J112" s="4"/>
      <c r="K112" s="15" t="str">
        <f t="shared" si="15"/>
        <v/>
      </c>
    </row>
    <row r="113" spans="1:11" x14ac:dyDescent="0.25">
      <c r="A113" s="2"/>
      <c r="B113" s="2"/>
      <c r="C113" s="7"/>
      <c r="D113" s="11" t="str">
        <f t="shared" si="12"/>
        <v/>
      </c>
      <c r="E113" s="8" t="str">
        <f t="shared" si="13"/>
        <v/>
      </c>
      <c r="F113" s="11" t="str">
        <f t="shared" si="14"/>
        <v/>
      </c>
      <c r="G113" s="6"/>
      <c r="H113" s="4"/>
      <c r="I113" s="4"/>
      <c r="J113" s="4"/>
      <c r="K113" s="15" t="str">
        <f t="shared" si="15"/>
        <v/>
      </c>
    </row>
    <row r="114" spans="1:11" x14ac:dyDescent="0.25">
      <c r="A114" s="2"/>
      <c r="B114" s="2"/>
      <c r="C114" s="7"/>
      <c r="D114" s="11" t="str">
        <f t="shared" si="12"/>
        <v/>
      </c>
      <c r="E114" s="8" t="str">
        <f t="shared" si="13"/>
        <v/>
      </c>
      <c r="F114" s="11" t="str">
        <f t="shared" si="14"/>
        <v/>
      </c>
      <c r="G114" s="6"/>
      <c r="H114" s="4"/>
      <c r="I114" s="4"/>
      <c r="J114" s="4"/>
      <c r="K114" s="15" t="str">
        <f t="shared" si="15"/>
        <v/>
      </c>
    </row>
    <row r="115" spans="1:11" x14ac:dyDescent="0.25">
      <c r="A115" s="2"/>
      <c r="B115" s="2"/>
      <c r="C115" s="7"/>
      <c r="D115" s="11" t="str">
        <f t="shared" si="12"/>
        <v/>
      </c>
      <c r="E115" s="8" t="str">
        <f t="shared" si="13"/>
        <v/>
      </c>
      <c r="F115" s="11" t="str">
        <f t="shared" si="14"/>
        <v/>
      </c>
      <c r="G115" s="6"/>
      <c r="H115" s="4"/>
      <c r="I115" s="4"/>
      <c r="J115" s="4"/>
      <c r="K115" s="15" t="str">
        <f t="shared" si="15"/>
        <v/>
      </c>
    </row>
    <row r="116" spans="1:11" x14ac:dyDescent="0.25">
      <c r="A116" s="2"/>
      <c r="B116" s="2"/>
      <c r="C116" s="7"/>
      <c r="D116" s="11" t="str">
        <f t="shared" si="12"/>
        <v/>
      </c>
      <c r="E116" s="8" t="str">
        <f t="shared" si="13"/>
        <v/>
      </c>
      <c r="F116" s="11" t="str">
        <f t="shared" si="14"/>
        <v/>
      </c>
      <c r="G116" s="6"/>
      <c r="H116" s="4"/>
      <c r="I116" s="4"/>
      <c r="J116" s="4"/>
      <c r="K116" s="15" t="str">
        <f t="shared" si="15"/>
        <v/>
      </c>
    </row>
    <row r="117" spans="1:11" x14ac:dyDescent="0.25">
      <c r="A117" s="2"/>
      <c r="B117" s="2"/>
      <c r="C117" s="7"/>
      <c r="D117" s="11" t="str">
        <f t="shared" si="12"/>
        <v/>
      </c>
      <c r="E117" s="8" t="str">
        <f t="shared" si="13"/>
        <v/>
      </c>
      <c r="F117" s="11" t="str">
        <f t="shared" si="14"/>
        <v/>
      </c>
      <c r="G117" s="6"/>
      <c r="H117" s="4"/>
      <c r="I117" s="4"/>
      <c r="J117" s="4"/>
      <c r="K117" s="15" t="str">
        <f t="shared" si="15"/>
        <v/>
      </c>
    </row>
    <row r="118" spans="1:11" x14ac:dyDescent="0.25">
      <c r="A118" s="2"/>
      <c r="B118" s="2"/>
      <c r="C118" s="7"/>
      <c r="D118" s="11" t="str">
        <f t="shared" si="12"/>
        <v/>
      </c>
      <c r="E118" s="8" t="str">
        <f t="shared" si="13"/>
        <v/>
      </c>
      <c r="F118" s="11" t="str">
        <f t="shared" si="14"/>
        <v/>
      </c>
      <c r="G118" s="6"/>
      <c r="H118" s="4"/>
      <c r="I118" s="4"/>
      <c r="J118" s="4"/>
      <c r="K118" s="15" t="str">
        <f t="shared" si="15"/>
        <v/>
      </c>
    </row>
    <row r="119" spans="1:11" x14ac:dyDescent="0.25">
      <c r="A119" s="2"/>
      <c r="B119" s="2"/>
      <c r="C119" s="7"/>
      <c r="D119" s="11" t="str">
        <f t="shared" si="12"/>
        <v/>
      </c>
      <c r="E119" s="8" t="str">
        <f t="shared" si="13"/>
        <v/>
      </c>
      <c r="F119" s="11" t="str">
        <f t="shared" si="14"/>
        <v/>
      </c>
      <c r="G119" s="6"/>
      <c r="H119" s="4"/>
      <c r="I119" s="4"/>
      <c r="J119" s="4"/>
      <c r="K119" s="15" t="str">
        <f t="shared" si="15"/>
        <v/>
      </c>
    </row>
    <row r="120" spans="1:11" x14ac:dyDescent="0.25">
      <c r="A120" s="2"/>
      <c r="B120" s="2"/>
      <c r="C120" s="7"/>
      <c r="D120" s="11" t="str">
        <f t="shared" si="12"/>
        <v/>
      </c>
      <c r="E120" s="8" t="str">
        <f t="shared" si="13"/>
        <v/>
      </c>
      <c r="F120" s="11" t="str">
        <f t="shared" si="14"/>
        <v/>
      </c>
      <c r="G120" s="6"/>
      <c r="H120" s="4"/>
      <c r="I120" s="4"/>
      <c r="J120" s="4"/>
      <c r="K120" s="15" t="str">
        <f t="shared" si="15"/>
        <v/>
      </c>
    </row>
    <row r="121" spans="1:11" x14ac:dyDescent="0.25">
      <c r="A121" s="2"/>
      <c r="B121" s="2"/>
      <c r="C121" s="7"/>
      <c r="D121" s="11" t="str">
        <f t="shared" si="12"/>
        <v/>
      </c>
      <c r="E121" s="8" t="str">
        <f t="shared" si="13"/>
        <v/>
      </c>
      <c r="F121" s="11" t="str">
        <f t="shared" si="14"/>
        <v/>
      </c>
      <c r="G121" s="6"/>
      <c r="H121" s="4"/>
      <c r="I121" s="4"/>
      <c r="J121" s="4"/>
      <c r="K121" s="15" t="str">
        <f t="shared" si="15"/>
        <v/>
      </c>
    </row>
    <row r="122" spans="1:11" x14ac:dyDescent="0.25">
      <c r="A122" s="2"/>
      <c r="B122" s="2"/>
      <c r="C122" s="7"/>
      <c r="D122" s="11" t="str">
        <f t="shared" si="12"/>
        <v/>
      </c>
      <c r="E122" s="8" t="str">
        <f t="shared" si="13"/>
        <v/>
      </c>
      <c r="F122" s="11" t="str">
        <f t="shared" si="14"/>
        <v/>
      </c>
      <c r="G122" s="6"/>
      <c r="H122" s="4"/>
      <c r="I122" s="4"/>
      <c r="J122" s="4"/>
      <c r="K122" s="15" t="str">
        <f t="shared" si="15"/>
        <v/>
      </c>
    </row>
    <row r="123" spans="1:11" x14ac:dyDescent="0.25">
      <c r="A123" s="2"/>
      <c r="B123" s="2"/>
      <c r="C123" s="7"/>
      <c r="D123" s="11" t="str">
        <f t="shared" si="12"/>
        <v/>
      </c>
      <c r="E123" s="8" t="str">
        <f t="shared" si="13"/>
        <v/>
      </c>
      <c r="F123" s="11" t="str">
        <f t="shared" si="14"/>
        <v/>
      </c>
      <c r="G123" s="6"/>
      <c r="H123" s="4"/>
      <c r="I123" s="4"/>
      <c r="J123" s="4"/>
      <c r="K123" s="15" t="str">
        <f t="shared" si="15"/>
        <v/>
      </c>
    </row>
    <row r="124" spans="1:11" x14ac:dyDescent="0.25">
      <c r="A124" s="2"/>
      <c r="B124" s="2"/>
      <c r="C124" s="7"/>
      <c r="D124" s="11" t="str">
        <f t="shared" si="12"/>
        <v/>
      </c>
      <c r="E124" s="8" t="str">
        <f t="shared" si="13"/>
        <v/>
      </c>
      <c r="F124" s="11" t="str">
        <f t="shared" si="14"/>
        <v/>
      </c>
      <c r="G124" s="6"/>
      <c r="H124" s="4"/>
      <c r="I124" s="4"/>
      <c r="J124" s="4"/>
      <c r="K124" s="15" t="str">
        <f t="shared" si="15"/>
        <v/>
      </c>
    </row>
    <row r="125" spans="1:11" x14ac:dyDescent="0.25">
      <c r="A125" s="2"/>
      <c r="B125" s="2"/>
      <c r="C125" s="7"/>
      <c r="D125" s="11" t="str">
        <f t="shared" si="12"/>
        <v/>
      </c>
      <c r="E125" s="8" t="str">
        <f t="shared" si="13"/>
        <v/>
      </c>
      <c r="F125" s="11" t="str">
        <f t="shared" si="14"/>
        <v/>
      </c>
      <c r="G125" s="6"/>
      <c r="H125" s="4"/>
      <c r="I125" s="4"/>
      <c r="J125" s="4"/>
      <c r="K125" s="15" t="str">
        <f t="shared" si="15"/>
        <v/>
      </c>
    </row>
    <row r="126" spans="1:11" x14ac:dyDescent="0.25">
      <c r="A126" s="2"/>
      <c r="B126" s="2"/>
      <c r="C126" s="7"/>
      <c r="D126" s="11" t="str">
        <f t="shared" si="12"/>
        <v/>
      </c>
      <c r="E126" s="8" t="str">
        <f t="shared" si="13"/>
        <v/>
      </c>
      <c r="F126" s="11" t="str">
        <f t="shared" si="14"/>
        <v/>
      </c>
      <c r="G126" s="6"/>
      <c r="H126" s="4"/>
      <c r="I126" s="4"/>
      <c r="J126" s="4"/>
      <c r="K126" s="15" t="str">
        <f t="shared" si="15"/>
        <v/>
      </c>
    </row>
    <row r="127" spans="1:11" x14ac:dyDescent="0.25">
      <c r="A127" s="2"/>
      <c r="B127" s="2"/>
      <c r="C127" s="7"/>
      <c r="D127" s="11" t="str">
        <f t="shared" si="12"/>
        <v/>
      </c>
      <c r="E127" s="8" t="str">
        <f t="shared" si="13"/>
        <v/>
      </c>
      <c r="F127" s="11" t="str">
        <f t="shared" si="14"/>
        <v/>
      </c>
      <c r="G127" s="6"/>
      <c r="H127" s="4"/>
      <c r="I127" s="4"/>
      <c r="J127" s="4"/>
      <c r="K127" s="15" t="str">
        <f t="shared" si="15"/>
        <v/>
      </c>
    </row>
    <row r="128" spans="1:11" x14ac:dyDescent="0.25">
      <c r="A128" s="2"/>
      <c r="B128" s="2"/>
      <c r="C128" s="7"/>
      <c r="D128" s="11" t="str">
        <f t="shared" si="12"/>
        <v/>
      </c>
      <c r="E128" s="8" t="str">
        <f t="shared" si="13"/>
        <v/>
      </c>
      <c r="F128" s="11" t="str">
        <f t="shared" si="14"/>
        <v/>
      </c>
      <c r="G128" s="6"/>
      <c r="H128" s="4"/>
      <c r="I128" s="4"/>
      <c r="J128" s="4"/>
      <c r="K128" s="15" t="str">
        <f t="shared" si="15"/>
        <v/>
      </c>
    </row>
    <row r="129" spans="1:11" x14ac:dyDescent="0.25">
      <c r="A129" s="2"/>
      <c r="B129" s="2"/>
      <c r="C129" s="7"/>
      <c r="D129" s="11" t="str">
        <f t="shared" si="12"/>
        <v/>
      </c>
      <c r="E129" s="8" t="str">
        <f t="shared" si="13"/>
        <v/>
      </c>
      <c r="F129" s="11" t="str">
        <f t="shared" si="14"/>
        <v/>
      </c>
      <c r="G129" s="6"/>
      <c r="H129" s="4"/>
      <c r="I129" s="4"/>
      <c r="J129" s="4"/>
      <c r="K129" s="15" t="str">
        <f t="shared" si="15"/>
        <v/>
      </c>
    </row>
    <row r="130" spans="1:11" x14ac:dyDescent="0.25">
      <c r="A130" s="2"/>
      <c r="B130" s="2"/>
      <c r="C130" s="7"/>
      <c r="D130" s="11" t="str">
        <f t="shared" ref="D130:D161" si="16">IFERROR(VLOOKUP(C130,$L$3:$M$4,2,0),"")</f>
        <v/>
      </c>
      <c r="E130" s="8" t="str">
        <f t="shared" ref="E130:E161" si="17">IF(C130=$L$3,$L$6,"")</f>
        <v/>
      </c>
      <c r="F130" s="11" t="str">
        <f t="shared" ref="F130:F161" si="18">IFERROR(VLOOKUP(E130,$L$6:$N$12,3,0),"")</f>
        <v/>
      </c>
      <c r="G130" s="6"/>
      <c r="H130" s="4"/>
      <c r="I130" s="4"/>
      <c r="J130" s="4"/>
      <c r="K130" s="15" t="str">
        <f t="shared" ref="K130:K161" si="19">IF(E130=$L$12,"-","")</f>
        <v/>
      </c>
    </row>
    <row r="131" spans="1:11" x14ac:dyDescent="0.25">
      <c r="A131" s="2"/>
      <c r="B131" s="2"/>
      <c r="C131" s="7"/>
      <c r="D131" s="11" t="str">
        <f t="shared" si="16"/>
        <v/>
      </c>
      <c r="E131" s="8" t="str">
        <f t="shared" si="17"/>
        <v/>
      </c>
      <c r="F131" s="11" t="str">
        <f t="shared" si="18"/>
        <v/>
      </c>
      <c r="G131" s="6"/>
      <c r="H131" s="4"/>
      <c r="I131" s="4"/>
      <c r="J131" s="4"/>
      <c r="K131" s="15" t="str">
        <f t="shared" si="19"/>
        <v/>
      </c>
    </row>
    <row r="132" spans="1:11" x14ac:dyDescent="0.25">
      <c r="A132" s="2"/>
      <c r="B132" s="2"/>
      <c r="C132" s="7"/>
      <c r="D132" s="11" t="str">
        <f t="shared" si="16"/>
        <v/>
      </c>
      <c r="E132" s="8" t="str">
        <f t="shared" si="17"/>
        <v/>
      </c>
      <c r="F132" s="11" t="str">
        <f t="shared" si="18"/>
        <v/>
      </c>
      <c r="G132" s="6"/>
      <c r="H132" s="4"/>
      <c r="I132" s="4"/>
      <c r="J132" s="4"/>
      <c r="K132" s="15" t="str">
        <f t="shared" si="19"/>
        <v/>
      </c>
    </row>
    <row r="133" spans="1:11" x14ac:dyDescent="0.25">
      <c r="A133" s="2"/>
      <c r="B133" s="2"/>
      <c r="C133" s="7"/>
      <c r="D133" s="11" t="str">
        <f t="shared" si="16"/>
        <v/>
      </c>
      <c r="E133" s="8" t="str">
        <f t="shared" si="17"/>
        <v/>
      </c>
      <c r="F133" s="11" t="str">
        <f t="shared" si="18"/>
        <v/>
      </c>
      <c r="G133" s="6"/>
      <c r="H133" s="4"/>
      <c r="I133" s="4"/>
      <c r="J133" s="4"/>
      <c r="K133" s="15" t="str">
        <f t="shared" si="19"/>
        <v/>
      </c>
    </row>
    <row r="134" spans="1:11" x14ac:dyDescent="0.25">
      <c r="A134" s="2"/>
      <c r="B134" s="2"/>
      <c r="C134" s="7"/>
      <c r="D134" s="11" t="str">
        <f t="shared" si="16"/>
        <v/>
      </c>
      <c r="E134" s="8" t="str">
        <f t="shared" si="17"/>
        <v/>
      </c>
      <c r="F134" s="11" t="str">
        <f t="shared" si="18"/>
        <v/>
      </c>
      <c r="G134" s="6"/>
      <c r="H134" s="4"/>
      <c r="I134" s="4"/>
      <c r="J134" s="4"/>
      <c r="K134" s="15" t="str">
        <f t="shared" si="19"/>
        <v/>
      </c>
    </row>
    <row r="135" spans="1:11" x14ac:dyDescent="0.25">
      <c r="A135" s="2"/>
      <c r="B135" s="2"/>
      <c r="C135" s="7"/>
      <c r="D135" s="11" t="str">
        <f t="shared" si="16"/>
        <v/>
      </c>
      <c r="E135" s="8" t="str">
        <f t="shared" si="17"/>
        <v/>
      </c>
      <c r="F135" s="11" t="str">
        <f t="shared" si="18"/>
        <v/>
      </c>
      <c r="G135" s="6"/>
      <c r="H135" s="4"/>
      <c r="I135" s="4"/>
      <c r="J135" s="4"/>
      <c r="K135" s="15" t="str">
        <f t="shared" si="19"/>
        <v/>
      </c>
    </row>
    <row r="136" spans="1:11" x14ac:dyDescent="0.25">
      <c r="A136" s="2"/>
      <c r="B136" s="2"/>
      <c r="C136" s="7"/>
      <c r="D136" s="11" t="str">
        <f t="shared" si="16"/>
        <v/>
      </c>
      <c r="E136" s="8" t="str">
        <f t="shared" si="17"/>
        <v/>
      </c>
      <c r="F136" s="11" t="str">
        <f t="shared" si="18"/>
        <v/>
      </c>
      <c r="G136" s="6"/>
      <c r="H136" s="4"/>
      <c r="I136" s="4"/>
      <c r="J136" s="4"/>
      <c r="K136" s="15" t="str">
        <f t="shared" si="19"/>
        <v/>
      </c>
    </row>
    <row r="137" spans="1:11" x14ac:dyDescent="0.25">
      <c r="A137" s="2"/>
      <c r="B137" s="2"/>
      <c r="C137" s="7"/>
      <c r="D137" s="11" t="str">
        <f t="shared" si="16"/>
        <v/>
      </c>
      <c r="E137" s="8" t="str">
        <f t="shared" si="17"/>
        <v/>
      </c>
      <c r="F137" s="11" t="str">
        <f t="shared" si="18"/>
        <v/>
      </c>
      <c r="G137" s="6"/>
      <c r="H137" s="4"/>
      <c r="I137" s="4"/>
      <c r="J137" s="4"/>
      <c r="K137" s="15" t="str">
        <f t="shared" si="19"/>
        <v/>
      </c>
    </row>
    <row r="138" spans="1:11" x14ac:dyDescent="0.25">
      <c r="A138" s="2"/>
      <c r="B138" s="2"/>
      <c r="C138" s="7"/>
      <c r="D138" s="11" t="str">
        <f t="shared" si="16"/>
        <v/>
      </c>
      <c r="E138" s="8" t="str">
        <f t="shared" si="17"/>
        <v/>
      </c>
      <c r="F138" s="11" t="str">
        <f t="shared" si="18"/>
        <v/>
      </c>
      <c r="G138" s="6"/>
      <c r="H138" s="4"/>
      <c r="I138" s="4"/>
      <c r="J138" s="4"/>
      <c r="K138" s="15" t="str">
        <f t="shared" si="19"/>
        <v/>
      </c>
    </row>
    <row r="139" spans="1:11" x14ac:dyDescent="0.25">
      <c r="A139" s="2"/>
      <c r="B139" s="2"/>
      <c r="C139" s="7"/>
      <c r="D139" s="11" t="str">
        <f t="shared" si="16"/>
        <v/>
      </c>
      <c r="E139" s="8" t="str">
        <f t="shared" si="17"/>
        <v/>
      </c>
      <c r="F139" s="11" t="str">
        <f t="shared" si="18"/>
        <v/>
      </c>
      <c r="G139" s="6"/>
      <c r="H139" s="4"/>
      <c r="I139" s="4"/>
      <c r="J139" s="4"/>
      <c r="K139" s="15" t="str">
        <f t="shared" si="19"/>
        <v/>
      </c>
    </row>
    <row r="140" spans="1:11" x14ac:dyDescent="0.25">
      <c r="A140" s="2"/>
      <c r="B140" s="2"/>
      <c r="C140" s="7"/>
      <c r="D140" s="11" t="str">
        <f t="shared" si="16"/>
        <v/>
      </c>
      <c r="E140" s="8" t="str">
        <f t="shared" si="17"/>
        <v/>
      </c>
      <c r="F140" s="11" t="str">
        <f t="shared" si="18"/>
        <v/>
      </c>
      <c r="G140" s="6"/>
      <c r="H140" s="4"/>
      <c r="I140" s="4"/>
      <c r="J140" s="4"/>
      <c r="K140" s="15" t="str">
        <f t="shared" si="19"/>
        <v/>
      </c>
    </row>
    <row r="141" spans="1:11" x14ac:dyDescent="0.25">
      <c r="A141" s="2"/>
      <c r="B141" s="2"/>
      <c r="C141" s="7"/>
      <c r="D141" s="11" t="str">
        <f t="shared" si="16"/>
        <v/>
      </c>
      <c r="E141" s="8" t="str">
        <f t="shared" si="17"/>
        <v/>
      </c>
      <c r="F141" s="11" t="str">
        <f t="shared" si="18"/>
        <v/>
      </c>
      <c r="G141" s="6"/>
      <c r="H141" s="4"/>
      <c r="I141" s="4"/>
      <c r="J141" s="4"/>
      <c r="K141" s="15" t="str">
        <f t="shared" si="19"/>
        <v/>
      </c>
    </row>
    <row r="142" spans="1:11" x14ac:dyDescent="0.25">
      <c r="A142" s="2"/>
      <c r="B142" s="2"/>
      <c r="C142" s="7"/>
      <c r="D142" s="11" t="str">
        <f t="shared" si="16"/>
        <v/>
      </c>
      <c r="E142" s="8" t="str">
        <f t="shared" si="17"/>
        <v/>
      </c>
      <c r="F142" s="11" t="str">
        <f t="shared" si="18"/>
        <v/>
      </c>
      <c r="G142" s="6"/>
      <c r="H142" s="4"/>
      <c r="I142" s="4"/>
      <c r="J142" s="4"/>
      <c r="K142" s="15" t="str">
        <f t="shared" si="19"/>
        <v/>
      </c>
    </row>
    <row r="143" spans="1:11" x14ac:dyDescent="0.25">
      <c r="A143" s="2"/>
      <c r="B143" s="2"/>
      <c r="C143" s="7"/>
      <c r="D143" s="11" t="str">
        <f t="shared" si="16"/>
        <v/>
      </c>
      <c r="E143" s="8" t="str">
        <f t="shared" si="17"/>
        <v/>
      </c>
      <c r="F143" s="11" t="str">
        <f t="shared" si="18"/>
        <v/>
      </c>
      <c r="G143" s="6"/>
      <c r="H143" s="4"/>
      <c r="I143" s="4"/>
      <c r="J143" s="4"/>
      <c r="K143" s="15" t="str">
        <f t="shared" si="19"/>
        <v/>
      </c>
    </row>
    <row r="144" spans="1:11" x14ac:dyDescent="0.25">
      <c r="A144" s="2"/>
      <c r="B144" s="2"/>
      <c r="C144" s="7"/>
      <c r="D144" s="11" t="str">
        <f t="shared" si="16"/>
        <v/>
      </c>
      <c r="E144" s="8" t="str">
        <f t="shared" si="17"/>
        <v/>
      </c>
      <c r="F144" s="11" t="str">
        <f t="shared" si="18"/>
        <v/>
      </c>
      <c r="G144" s="6"/>
      <c r="H144" s="4"/>
      <c r="I144" s="4"/>
      <c r="J144" s="4"/>
      <c r="K144" s="15" t="str">
        <f t="shared" si="19"/>
        <v/>
      </c>
    </row>
    <row r="145" spans="1:11" x14ac:dyDescent="0.25">
      <c r="A145" s="2"/>
      <c r="B145" s="2"/>
      <c r="C145" s="7"/>
      <c r="D145" s="11" t="str">
        <f t="shared" si="16"/>
        <v/>
      </c>
      <c r="E145" s="8" t="str">
        <f t="shared" si="17"/>
        <v/>
      </c>
      <c r="F145" s="11" t="str">
        <f t="shared" si="18"/>
        <v/>
      </c>
      <c r="G145" s="6"/>
      <c r="H145" s="4"/>
      <c r="I145" s="4"/>
      <c r="J145" s="4"/>
      <c r="K145" s="15" t="str">
        <f t="shared" si="19"/>
        <v/>
      </c>
    </row>
    <row r="146" spans="1:11" x14ac:dyDescent="0.25">
      <c r="A146" s="2"/>
      <c r="B146" s="2"/>
      <c r="C146" s="7"/>
      <c r="D146" s="11" t="str">
        <f t="shared" si="16"/>
        <v/>
      </c>
      <c r="E146" s="8" t="str">
        <f t="shared" si="17"/>
        <v/>
      </c>
      <c r="F146" s="11" t="str">
        <f t="shared" si="18"/>
        <v/>
      </c>
      <c r="G146" s="6"/>
      <c r="H146" s="4"/>
      <c r="I146" s="4"/>
      <c r="J146" s="4"/>
      <c r="K146" s="15" t="str">
        <f t="shared" si="19"/>
        <v/>
      </c>
    </row>
    <row r="147" spans="1:11" x14ac:dyDescent="0.25">
      <c r="A147" s="2"/>
      <c r="B147" s="2"/>
      <c r="C147" s="7"/>
      <c r="D147" s="11" t="str">
        <f t="shared" si="16"/>
        <v/>
      </c>
      <c r="E147" s="8" t="str">
        <f t="shared" si="17"/>
        <v/>
      </c>
      <c r="F147" s="11" t="str">
        <f t="shared" si="18"/>
        <v/>
      </c>
      <c r="G147" s="6"/>
      <c r="H147" s="4"/>
      <c r="I147" s="4"/>
      <c r="J147" s="4"/>
      <c r="K147" s="15" t="str">
        <f t="shared" si="19"/>
        <v/>
      </c>
    </row>
    <row r="148" spans="1:11" x14ac:dyDescent="0.25">
      <c r="A148" s="2"/>
      <c r="B148" s="2"/>
      <c r="C148" s="7"/>
      <c r="D148" s="11" t="str">
        <f t="shared" si="16"/>
        <v/>
      </c>
      <c r="E148" s="8" t="str">
        <f t="shared" si="17"/>
        <v/>
      </c>
      <c r="F148" s="11" t="str">
        <f t="shared" si="18"/>
        <v/>
      </c>
      <c r="G148" s="6"/>
      <c r="H148" s="4"/>
      <c r="I148" s="4"/>
      <c r="J148" s="4"/>
      <c r="K148" s="15" t="str">
        <f t="shared" si="19"/>
        <v/>
      </c>
    </row>
    <row r="149" spans="1:11" x14ac:dyDescent="0.25">
      <c r="A149" s="2"/>
      <c r="B149" s="2"/>
      <c r="C149" s="7"/>
      <c r="D149" s="11" t="str">
        <f t="shared" si="16"/>
        <v/>
      </c>
      <c r="E149" s="8" t="str">
        <f t="shared" si="17"/>
        <v/>
      </c>
      <c r="F149" s="11" t="str">
        <f t="shared" si="18"/>
        <v/>
      </c>
      <c r="G149" s="6"/>
      <c r="H149" s="4"/>
      <c r="I149" s="4"/>
      <c r="J149" s="4"/>
      <c r="K149" s="15" t="str">
        <f t="shared" si="19"/>
        <v/>
      </c>
    </row>
    <row r="150" spans="1:11" x14ac:dyDescent="0.25">
      <c r="A150" s="2"/>
      <c r="B150" s="2"/>
      <c r="C150" s="7"/>
      <c r="D150" s="11" t="str">
        <f t="shared" si="16"/>
        <v/>
      </c>
      <c r="E150" s="8" t="str">
        <f t="shared" si="17"/>
        <v/>
      </c>
      <c r="F150" s="11" t="str">
        <f t="shared" si="18"/>
        <v/>
      </c>
      <c r="G150" s="6"/>
      <c r="H150" s="4"/>
      <c r="I150" s="4"/>
      <c r="J150" s="4"/>
      <c r="K150" s="15" t="str">
        <f t="shared" si="19"/>
        <v/>
      </c>
    </row>
    <row r="151" spans="1:11" x14ac:dyDescent="0.25">
      <c r="A151" s="2"/>
      <c r="B151" s="2"/>
      <c r="C151" s="7"/>
      <c r="D151" s="11" t="str">
        <f t="shared" si="16"/>
        <v/>
      </c>
      <c r="E151" s="8" t="str">
        <f t="shared" si="17"/>
        <v/>
      </c>
      <c r="F151" s="11" t="str">
        <f t="shared" si="18"/>
        <v/>
      </c>
      <c r="G151" s="6"/>
      <c r="H151" s="4"/>
      <c r="I151" s="4"/>
      <c r="J151" s="4"/>
      <c r="K151" s="15" t="str">
        <f t="shared" si="19"/>
        <v/>
      </c>
    </row>
    <row r="152" spans="1:11" x14ac:dyDescent="0.25">
      <c r="A152" s="2"/>
      <c r="B152" s="2"/>
      <c r="C152" s="7"/>
      <c r="D152" s="11" t="str">
        <f t="shared" si="16"/>
        <v/>
      </c>
      <c r="E152" s="8" t="str">
        <f t="shared" si="17"/>
        <v/>
      </c>
      <c r="F152" s="11" t="str">
        <f t="shared" si="18"/>
        <v/>
      </c>
      <c r="G152" s="6"/>
      <c r="H152" s="4"/>
      <c r="I152" s="4"/>
      <c r="J152" s="4"/>
      <c r="K152" s="15" t="str">
        <f t="shared" si="19"/>
        <v/>
      </c>
    </row>
    <row r="153" spans="1:11" x14ac:dyDescent="0.25">
      <c r="A153" s="2"/>
      <c r="B153" s="2"/>
      <c r="C153" s="7"/>
      <c r="D153" s="11" t="str">
        <f t="shared" si="16"/>
        <v/>
      </c>
      <c r="E153" s="8" t="str">
        <f t="shared" si="17"/>
        <v/>
      </c>
      <c r="F153" s="11" t="str">
        <f t="shared" si="18"/>
        <v/>
      </c>
      <c r="G153" s="6"/>
      <c r="H153" s="4"/>
      <c r="I153" s="4"/>
      <c r="J153" s="4"/>
      <c r="K153" s="15" t="str">
        <f t="shared" si="19"/>
        <v/>
      </c>
    </row>
    <row r="154" spans="1:11" x14ac:dyDescent="0.25">
      <c r="A154" s="2"/>
      <c r="B154" s="2"/>
      <c r="C154" s="7"/>
      <c r="D154" s="11" t="str">
        <f t="shared" si="16"/>
        <v/>
      </c>
      <c r="E154" s="8" t="str">
        <f t="shared" si="17"/>
        <v/>
      </c>
      <c r="F154" s="11" t="str">
        <f t="shared" si="18"/>
        <v/>
      </c>
      <c r="G154" s="6"/>
      <c r="H154" s="4"/>
      <c r="I154" s="4"/>
      <c r="J154" s="4"/>
      <c r="K154" s="15" t="str">
        <f t="shared" si="19"/>
        <v/>
      </c>
    </row>
    <row r="155" spans="1:11" x14ac:dyDescent="0.25">
      <c r="A155" s="2"/>
      <c r="B155" s="2"/>
      <c r="C155" s="7"/>
      <c r="D155" s="11" t="str">
        <f t="shared" si="16"/>
        <v/>
      </c>
      <c r="E155" s="8" t="str">
        <f t="shared" si="17"/>
        <v/>
      </c>
      <c r="F155" s="11" t="str">
        <f t="shared" si="18"/>
        <v/>
      </c>
      <c r="G155" s="6"/>
      <c r="H155" s="4"/>
      <c r="I155" s="4"/>
      <c r="J155" s="4"/>
      <c r="K155" s="15" t="str">
        <f t="shared" si="19"/>
        <v/>
      </c>
    </row>
    <row r="156" spans="1:11" x14ac:dyDescent="0.25">
      <c r="A156" s="2"/>
      <c r="B156" s="2"/>
      <c r="C156" s="7"/>
      <c r="D156" s="11" t="str">
        <f t="shared" si="16"/>
        <v/>
      </c>
      <c r="E156" s="8" t="str">
        <f t="shared" si="17"/>
        <v/>
      </c>
      <c r="F156" s="11" t="str">
        <f t="shared" si="18"/>
        <v/>
      </c>
      <c r="G156" s="6"/>
      <c r="H156" s="4"/>
      <c r="I156" s="4"/>
      <c r="J156" s="4"/>
      <c r="K156" s="15" t="str">
        <f t="shared" si="19"/>
        <v/>
      </c>
    </row>
    <row r="157" spans="1:11" x14ac:dyDescent="0.25">
      <c r="A157" s="2"/>
      <c r="B157" s="2"/>
      <c r="C157" s="7"/>
      <c r="D157" s="11" t="str">
        <f t="shared" si="16"/>
        <v/>
      </c>
      <c r="E157" s="8" t="str">
        <f t="shared" si="17"/>
        <v/>
      </c>
      <c r="F157" s="11" t="str">
        <f t="shared" si="18"/>
        <v/>
      </c>
      <c r="G157" s="6"/>
      <c r="H157" s="4"/>
      <c r="I157" s="4"/>
      <c r="J157" s="4"/>
      <c r="K157" s="15" t="str">
        <f t="shared" si="19"/>
        <v/>
      </c>
    </row>
    <row r="158" spans="1:11" x14ac:dyDescent="0.25">
      <c r="A158" s="2"/>
      <c r="B158" s="2"/>
      <c r="C158" s="7"/>
      <c r="D158" s="11" t="str">
        <f t="shared" si="16"/>
        <v/>
      </c>
      <c r="E158" s="8" t="str">
        <f t="shared" si="17"/>
        <v/>
      </c>
      <c r="F158" s="11" t="str">
        <f t="shared" si="18"/>
        <v/>
      </c>
      <c r="G158" s="6"/>
      <c r="H158" s="4"/>
      <c r="I158" s="4"/>
      <c r="J158" s="4"/>
      <c r="K158" s="15" t="str">
        <f t="shared" si="19"/>
        <v/>
      </c>
    </row>
    <row r="159" spans="1:11" x14ac:dyDescent="0.25">
      <c r="A159" s="2"/>
      <c r="B159" s="2"/>
      <c r="C159" s="7"/>
      <c r="D159" s="11" t="str">
        <f t="shared" si="16"/>
        <v/>
      </c>
      <c r="E159" s="8" t="str">
        <f t="shared" si="17"/>
        <v/>
      </c>
      <c r="F159" s="11" t="str">
        <f t="shared" si="18"/>
        <v/>
      </c>
      <c r="G159" s="6"/>
      <c r="H159" s="4"/>
      <c r="I159" s="4"/>
      <c r="J159" s="4"/>
      <c r="K159" s="15" t="str">
        <f t="shared" si="19"/>
        <v/>
      </c>
    </row>
    <row r="160" spans="1:11" x14ac:dyDescent="0.25">
      <c r="A160" s="2"/>
      <c r="B160" s="2"/>
      <c r="C160" s="7"/>
      <c r="D160" s="11" t="str">
        <f t="shared" si="16"/>
        <v/>
      </c>
      <c r="E160" s="8" t="str">
        <f t="shared" si="17"/>
        <v/>
      </c>
      <c r="F160" s="11" t="str">
        <f t="shared" si="18"/>
        <v/>
      </c>
      <c r="G160" s="6"/>
      <c r="H160" s="4"/>
      <c r="I160" s="4"/>
      <c r="J160" s="4"/>
      <c r="K160" s="15" t="str">
        <f t="shared" si="19"/>
        <v/>
      </c>
    </row>
    <row r="161" spans="1:11" x14ac:dyDescent="0.25">
      <c r="A161" s="2"/>
      <c r="B161" s="2"/>
      <c r="C161" s="7"/>
      <c r="D161" s="11" t="str">
        <f t="shared" si="16"/>
        <v/>
      </c>
      <c r="E161" s="8" t="str">
        <f t="shared" si="17"/>
        <v/>
      </c>
      <c r="F161" s="11" t="str">
        <f t="shared" si="18"/>
        <v/>
      </c>
      <c r="G161" s="6"/>
      <c r="H161" s="4"/>
      <c r="I161" s="4"/>
      <c r="J161" s="4"/>
      <c r="K161" s="15" t="str">
        <f t="shared" si="19"/>
        <v/>
      </c>
    </row>
    <row r="162" spans="1:11" x14ac:dyDescent="0.25">
      <c r="A162" s="2"/>
      <c r="B162" s="2"/>
      <c r="C162" s="7"/>
      <c r="D162" s="11" t="str">
        <f t="shared" ref="D162:D193" si="20">IFERROR(VLOOKUP(C162,$L$3:$M$4,2,0),"")</f>
        <v/>
      </c>
      <c r="E162" s="8" t="str">
        <f t="shared" ref="E162:E193" si="21">IF(C162=$L$3,$L$6,"")</f>
        <v/>
      </c>
      <c r="F162" s="11" t="str">
        <f t="shared" ref="F162:F193" si="22">IFERROR(VLOOKUP(E162,$L$6:$N$12,3,0),"")</f>
        <v/>
      </c>
      <c r="G162" s="6"/>
      <c r="H162" s="4"/>
      <c r="I162" s="4"/>
      <c r="J162" s="4"/>
      <c r="K162" s="15" t="str">
        <f t="shared" ref="K162:K193" si="23">IF(E162=$L$12,"-","")</f>
        <v/>
      </c>
    </row>
    <row r="163" spans="1:11" x14ac:dyDescent="0.25">
      <c r="A163" s="2"/>
      <c r="B163" s="2"/>
      <c r="C163" s="7"/>
      <c r="D163" s="11" t="str">
        <f t="shared" si="20"/>
        <v/>
      </c>
      <c r="E163" s="8" t="str">
        <f t="shared" si="21"/>
        <v/>
      </c>
      <c r="F163" s="11" t="str">
        <f t="shared" si="22"/>
        <v/>
      </c>
      <c r="G163" s="6"/>
      <c r="H163" s="4"/>
      <c r="I163" s="4"/>
      <c r="J163" s="4"/>
      <c r="K163" s="15" t="str">
        <f t="shared" si="23"/>
        <v/>
      </c>
    </row>
    <row r="164" spans="1:11" x14ac:dyDescent="0.25">
      <c r="A164" s="2"/>
      <c r="B164" s="2"/>
      <c r="C164" s="7"/>
      <c r="D164" s="11" t="str">
        <f t="shared" si="20"/>
        <v/>
      </c>
      <c r="E164" s="8" t="str">
        <f t="shared" si="21"/>
        <v/>
      </c>
      <c r="F164" s="11" t="str">
        <f t="shared" si="22"/>
        <v/>
      </c>
      <c r="G164" s="6"/>
      <c r="H164" s="4"/>
      <c r="I164" s="4"/>
      <c r="J164" s="4"/>
      <c r="K164" s="15" t="str">
        <f t="shared" si="23"/>
        <v/>
      </c>
    </row>
    <row r="165" spans="1:11" x14ac:dyDescent="0.25">
      <c r="A165" s="2"/>
      <c r="B165" s="2"/>
      <c r="C165" s="7"/>
      <c r="D165" s="11" t="str">
        <f t="shared" si="20"/>
        <v/>
      </c>
      <c r="E165" s="8" t="str">
        <f t="shared" si="21"/>
        <v/>
      </c>
      <c r="F165" s="11" t="str">
        <f t="shared" si="22"/>
        <v/>
      </c>
      <c r="G165" s="6"/>
      <c r="H165" s="4"/>
      <c r="I165" s="4"/>
      <c r="J165" s="4"/>
      <c r="K165" s="15" t="str">
        <f t="shared" si="23"/>
        <v/>
      </c>
    </row>
    <row r="166" spans="1:11" x14ac:dyDescent="0.25">
      <c r="A166" s="2"/>
      <c r="B166" s="2"/>
      <c r="C166" s="7"/>
      <c r="D166" s="11" t="str">
        <f t="shared" si="20"/>
        <v/>
      </c>
      <c r="E166" s="8" t="str">
        <f t="shared" si="21"/>
        <v/>
      </c>
      <c r="F166" s="11" t="str">
        <f t="shared" si="22"/>
        <v/>
      </c>
      <c r="G166" s="6"/>
      <c r="H166" s="4"/>
      <c r="I166" s="4"/>
      <c r="J166" s="4"/>
      <c r="K166" s="15" t="str">
        <f t="shared" si="23"/>
        <v/>
      </c>
    </row>
    <row r="167" spans="1:11" x14ac:dyDescent="0.25">
      <c r="A167" s="2"/>
      <c r="B167" s="2"/>
      <c r="C167" s="7"/>
      <c r="D167" s="11" t="str">
        <f t="shared" si="20"/>
        <v/>
      </c>
      <c r="E167" s="8" t="str">
        <f t="shared" si="21"/>
        <v/>
      </c>
      <c r="F167" s="11" t="str">
        <f t="shared" si="22"/>
        <v/>
      </c>
      <c r="G167" s="6"/>
      <c r="H167" s="4"/>
      <c r="I167" s="4"/>
      <c r="J167" s="4"/>
      <c r="K167" s="15" t="str">
        <f t="shared" si="23"/>
        <v/>
      </c>
    </row>
    <row r="168" spans="1:11" x14ac:dyDescent="0.25">
      <c r="A168" s="2"/>
      <c r="B168" s="2"/>
      <c r="C168" s="7"/>
      <c r="D168" s="11" t="str">
        <f t="shared" si="20"/>
        <v/>
      </c>
      <c r="E168" s="8" t="str">
        <f t="shared" si="21"/>
        <v/>
      </c>
      <c r="F168" s="11" t="str">
        <f t="shared" si="22"/>
        <v/>
      </c>
      <c r="G168" s="6"/>
      <c r="H168" s="4"/>
      <c r="I168" s="4"/>
      <c r="J168" s="4"/>
      <c r="K168" s="15" t="str">
        <f t="shared" si="23"/>
        <v/>
      </c>
    </row>
    <row r="169" spans="1:11" x14ac:dyDescent="0.25">
      <c r="A169" s="2"/>
      <c r="B169" s="2"/>
      <c r="C169" s="7"/>
      <c r="D169" s="11" t="str">
        <f t="shared" si="20"/>
        <v/>
      </c>
      <c r="E169" s="8" t="str">
        <f t="shared" si="21"/>
        <v/>
      </c>
      <c r="F169" s="11" t="str">
        <f t="shared" si="22"/>
        <v/>
      </c>
      <c r="G169" s="6"/>
      <c r="H169" s="4"/>
      <c r="I169" s="4"/>
      <c r="J169" s="4"/>
      <c r="K169" s="15" t="str">
        <f t="shared" si="23"/>
        <v/>
      </c>
    </row>
    <row r="170" spans="1:11" x14ac:dyDescent="0.25">
      <c r="A170" s="2"/>
      <c r="B170" s="2"/>
      <c r="C170" s="7"/>
      <c r="D170" s="11" t="str">
        <f t="shared" si="20"/>
        <v/>
      </c>
      <c r="E170" s="8" t="str">
        <f t="shared" si="21"/>
        <v/>
      </c>
      <c r="F170" s="11" t="str">
        <f t="shared" si="22"/>
        <v/>
      </c>
      <c r="G170" s="6"/>
      <c r="H170" s="4"/>
      <c r="I170" s="4"/>
      <c r="J170" s="4"/>
      <c r="K170" s="15" t="str">
        <f t="shared" si="23"/>
        <v/>
      </c>
    </row>
    <row r="171" spans="1:11" x14ac:dyDescent="0.25">
      <c r="A171" s="2"/>
      <c r="B171" s="2"/>
      <c r="C171" s="7"/>
      <c r="D171" s="11" t="str">
        <f t="shared" si="20"/>
        <v/>
      </c>
      <c r="E171" s="8" t="str">
        <f t="shared" si="21"/>
        <v/>
      </c>
      <c r="F171" s="11" t="str">
        <f t="shared" si="22"/>
        <v/>
      </c>
      <c r="G171" s="6"/>
      <c r="H171" s="4"/>
      <c r="I171" s="4"/>
      <c r="J171" s="4"/>
      <c r="K171" s="15" t="str">
        <f t="shared" si="23"/>
        <v/>
      </c>
    </row>
    <row r="172" spans="1:11" x14ac:dyDescent="0.25">
      <c r="A172" s="2"/>
      <c r="B172" s="2"/>
      <c r="C172" s="7"/>
      <c r="D172" s="11" t="str">
        <f t="shared" si="20"/>
        <v/>
      </c>
      <c r="E172" s="8" t="str">
        <f t="shared" si="21"/>
        <v/>
      </c>
      <c r="F172" s="11" t="str">
        <f t="shared" si="22"/>
        <v/>
      </c>
      <c r="G172" s="6"/>
      <c r="H172" s="4"/>
      <c r="I172" s="4"/>
      <c r="J172" s="4"/>
      <c r="K172" s="15" t="str">
        <f t="shared" si="23"/>
        <v/>
      </c>
    </row>
    <row r="173" spans="1:11" x14ac:dyDescent="0.25">
      <c r="A173" s="2"/>
      <c r="B173" s="2"/>
      <c r="C173" s="7"/>
      <c r="D173" s="11" t="str">
        <f t="shared" si="20"/>
        <v/>
      </c>
      <c r="E173" s="8" t="str">
        <f t="shared" si="21"/>
        <v/>
      </c>
      <c r="F173" s="11" t="str">
        <f t="shared" si="22"/>
        <v/>
      </c>
      <c r="G173" s="6"/>
      <c r="H173" s="4"/>
      <c r="I173" s="4"/>
      <c r="J173" s="4"/>
      <c r="K173" s="15" t="str">
        <f t="shared" si="23"/>
        <v/>
      </c>
    </row>
    <row r="174" spans="1:11" x14ac:dyDescent="0.25">
      <c r="A174" s="2"/>
      <c r="B174" s="2"/>
      <c r="C174" s="7"/>
      <c r="D174" s="11" t="str">
        <f t="shared" si="20"/>
        <v/>
      </c>
      <c r="E174" s="8" t="str">
        <f t="shared" si="21"/>
        <v/>
      </c>
      <c r="F174" s="11" t="str">
        <f t="shared" si="22"/>
        <v/>
      </c>
      <c r="G174" s="6"/>
      <c r="H174" s="4"/>
      <c r="I174" s="4"/>
      <c r="J174" s="4"/>
      <c r="K174" s="15" t="str">
        <f t="shared" si="23"/>
        <v/>
      </c>
    </row>
    <row r="175" spans="1:11" x14ac:dyDescent="0.25">
      <c r="A175" s="2"/>
      <c r="B175" s="2"/>
      <c r="C175" s="7"/>
      <c r="D175" s="11" t="str">
        <f t="shared" si="20"/>
        <v/>
      </c>
      <c r="E175" s="8" t="str">
        <f t="shared" si="21"/>
        <v/>
      </c>
      <c r="F175" s="11" t="str">
        <f t="shared" si="22"/>
        <v/>
      </c>
      <c r="G175" s="6"/>
      <c r="H175" s="4"/>
      <c r="I175" s="4"/>
      <c r="J175" s="4"/>
      <c r="K175" s="15" t="str">
        <f t="shared" si="23"/>
        <v/>
      </c>
    </row>
    <row r="176" spans="1:11" x14ac:dyDescent="0.25">
      <c r="A176" s="2"/>
      <c r="B176" s="2"/>
      <c r="C176" s="7"/>
      <c r="D176" s="11" t="str">
        <f t="shared" si="20"/>
        <v/>
      </c>
      <c r="E176" s="8" t="str">
        <f t="shared" si="21"/>
        <v/>
      </c>
      <c r="F176" s="11" t="str">
        <f t="shared" si="22"/>
        <v/>
      </c>
      <c r="G176" s="6"/>
      <c r="H176" s="4"/>
      <c r="I176" s="4"/>
      <c r="J176" s="4"/>
      <c r="K176" s="15" t="str">
        <f t="shared" si="23"/>
        <v/>
      </c>
    </row>
    <row r="177" spans="1:11" x14ac:dyDescent="0.25">
      <c r="A177" s="2"/>
      <c r="B177" s="2"/>
      <c r="C177" s="7"/>
      <c r="D177" s="11" t="str">
        <f t="shared" si="20"/>
        <v/>
      </c>
      <c r="E177" s="8" t="str">
        <f t="shared" si="21"/>
        <v/>
      </c>
      <c r="F177" s="11" t="str">
        <f t="shared" si="22"/>
        <v/>
      </c>
      <c r="G177" s="6"/>
      <c r="H177" s="4"/>
      <c r="I177" s="4"/>
      <c r="J177" s="4"/>
      <c r="K177" s="15" t="str">
        <f t="shared" si="23"/>
        <v/>
      </c>
    </row>
    <row r="178" spans="1:11" x14ac:dyDescent="0.25">
      <c r="A178" s="2"/>
      <c r="B178" s="2"/>
      <c r="C178" s="7"/>
      <c r="D178" s="11" t="str">
        <f t="shared" si="20"/>
        <v/>
      </c>
      <c r="E178" s="8" t="str">
        <f t="shared" si="21"/>
        <v/>
      </c>
      <c r="F178" s="11" t="str">
        <f t="shared" si="22"/>
        <v/>
      </c>
      <c r="G178" s="6"/>
      <c r="H178" s="4"/>
      <c r="I178" s="4"/>
      <c r="J178" s="4"/>
      <c r="K178" s="15" t="str">
        <f t="shared" si="23"/>
        <v/>
      </c>
    </row>
    <row r="179" spans="1:11" x14ac:dyDescent="0.25">
      <c r="A179" s="2"/>
      <c r="B179" s="2"/>
      <c r="C179" s="7"/>
      <c r="D179" s="11" t="str">
        <f t="shared" si="20"/>
        <v/>
      </c>
      <c r="E179" s="8" t="str">
        <f t="shared" si="21"/>
        <v/>
      </c>
      <c r="F179" s="11" t="str">
        <f t="shared" si="22"/>
        <v/>
      </c>
      <c r="G179" s="6"/>
      <c r="H179" s="4"/>
      <c r="I179" s="4"/>
      <c r="J179" s="4"/>
      <c r="K179" s="15" t="str">
        <f t="shared" si="23"/>
        <v/>
      </c>
    </row>
    <row r="180" spans="1:11" x14ac:dyDescent="0.25">
      <c r="A180" s="2"/>
      <c r="B180" s="2"/>
      <c r="C180" s="7"/>
      <c r="D180" s="11" t="str">
        <f t="shared" si="20"/>
        <v/>
      </c>
      <c r="E180" s="8" t="str">
        <f t="shared" si="21"/>
        <v/>
      </c>
      <c r="F180" s="11" t="str">
        <f t="shared" si="22"/>
        <v/>
      </c>
      <c r="G180" s="6"/>
      <c r="H180" s="4"/>
      <c r="I180" s="4"/>
      <c r="J180" s="4"/>
      <c r="K180" s="15" t="str">
        <f t="shared" si="23"/>
        <v/>
      </c>
    </row>
    <row r="181" spans="1:11" x14ac:dyDescent="0.25">
      <c r="A181" s="2"/>
      <c r="B181" s="2"/>
      <c r="C181" s="7"/>
      <c r="D181" s="11" t="str">
        <f t="shared" si="20"/>
        <v/>
      </c>
      <c r="E181" s="8" t="str">
        <f t="shared" si="21"/>
        <v/>
      </c>
      <c r="F181" s="11" t="str">
        <f t="shared" si="22"/>
        <v/>
      </c>
      <c r="G181" s="6"/>
      <c r="H181" s="4"/>
      <c r="I181" s="4"/>
      <c r="J181" s="4"/>
      <c r="K181" s="15" t="str">
        <f t="shared" si="23"/>
        <v/>
      </c>
    </row>
    <row r="182" spans="1:11" x14ac:dyDescent="0.25">
      <c r="A182" s="2"/>
      <c r="B182" s="2"/>
      <c r="C182" s="7"/>
      <c r="D182" s="11" t="str">
        <f t="shared" si="20"/>
        <v/>
      </c>
      <c r="E182" s="8" t="str">
        <f t="shared" si="21"/>
        <v/>
      </c>
      <c r="F182" s="11" t="str">
        <f t="shared" si="22"/>
        <v/>
      </c>
      <c r="G182" s="6"/>
      <c r="H182" s="4"/>
      <c r="I182" s="4"/>
      <c r="J182" s="4"/>
      <c r="K182" s="15" t="str">
        <f t="shared" si="23"/>
        <v/>
      </c>
    </row>
    <row r="183" spans="1:11" x14ac:dyDescent="0.25">
      <c r="A183" s="2"/>
      <c r="B183" s="2"/>
      <c r="C183" s="7"/>
      <c r="D183" s="11" t="str">
        <f t="shared" si="20"/>
        <v/>
      </c>
      <c r="E183" s="8" t="str">
        <f t="shared" si="21"/>
        <v/>
      </c>
      <c r="F183" s="11" t="str">
        <f t="shared" si="22"/>
        <v/>
      </c>
      <c r="G183" s="6"/>
      <c r="H183" s="4"/>
      <c r="I183" s="4"/>
      <c r="J183" s="4"/>
      <c r="K183" s="15" t="str">
        <f t="shared" si="23"/>
        <v/>
      </c>
    </row>
    <row r="184" spans="1:11" x14ac:dyDescent="0.25">
      <c r="A184" s="2"/>
      <c r="B184" s="2"/>
      <c r="C184" s="7"/>
      <c r="D184" s="11" t="str">
        <f t="shared" si="20"/>
        <v/>
      </c>
      <c r="E184" s="8" t="str">
        <f t="shared" si="21"/>
        <v/>
      </c>
      <c r="F184" s="11" t="str">
        <f t="shared" si="22"/>
        <v/>
      </c>
      <c r="G184" s="6"/>
      <c r="H184" s="4"/>
      <c r="I184" s="4"/>
      <c r="J184" s="4"/>
      <c r="K184" s="15" t="str">
        <f t="shared" si="23"/>
        <v/>
      </c>
    </row>
    <row r="185" spans="1:11" x14ac:dyDescent="0.25">
      <c r="A185" s="2"/>
      <c r="B185" s="2"/>
      <c r="C185" s="7"/>
      <c r="D185" s="11" t="str">
        <f t="shared" si="20"/>
        <v/>
      </c>
      <c r="E185" s="8" t="str">
        <f t="shared" si="21"/>
        <v/>
      </c>
      <c r="F185" s="11" t="str">
        <f t="shared" si="22"/>
        <v/>
      </c>
      <c r="G185" s="6"/>
      <c r="H185" s="4"/>
      <c r="I185" s="4"/>
      <c r="J185" s="4"/>
      <c r="K185" s="15" t="str">
        <f t="shared" si="23"/>
        <v/>
      </c>
    </row>
    <row r="186" spans="1:11" x14ac:dyDescent="0.25">
      <c r="A186" s="2"/>
      <c r="B186" s="2"/>
      <c r="C186" s="7"/>
      <c r="D186" s="11" t="str">
        <f t="shared" si="20"/>
        <v/>
      </c>
      <c r="E186" s="8" t="str">
        <f t="shared" si="21"/>
        <v/>
      </c>
      <c r="F186" s="11" t="str">
        <f t="shared" si="22"/>
        <v/>
      </c>
      <c r="G186" s="6"/>
      <c r="H186" s="4"/>
      <c r="I186" s="4"/>
      <c r="J186" s="4"/>
      <c r="K186" s="15" t="str">
        <f t="shared" si="23"/>
        <v/>
      </c>
    </row>
    <row r="187" spans="1:11" x14ac:dyDescent="0.25">
      <c r="A187" s="2"/>
      <c r="B187" s="2"/>
      <c r="C187" s="7"/>
      <c r="D187" s="11" t="str">
        <f t="shared" si="20"/>
        <v/>
      </c>
      <c r="E187" s="8" t="str">
        <f t="shared" si="21"/>
        <v/>
      </c>
      <c r="F187" s="11" t="str">
        <f t="shared" si="22"/>
        <v/>
      </c>
      <c r="G187" s="6"/>
      <c r="H187" s="4"/>
      <c r="I187" s="4"/>
      <c r="J187" s="4"/>
      <c r="K187" s="15" t="str">
        <f t="shared" si="23"/>
        <v/>
      </c>
    </row>
    <row r="188" spans="1:11" x14ac:dyDescent="0.25">
      <c r="A188" s="2"/>
      <c r="B188" s="2"/>
      <c r="C188" s="7"/>
      <c r="D188" s="11" t="str">
        <f t="shared" si="20"/>
        <v/>
      </c>
      <c r="E188" s="8" t="str">
        <f t="shared" si="21"/>
        <v/>
      </c>
      <c r="F188" s="11" t="str">
        <f t="shared" si="22"/>
        <v/>
      </c>
      <c r="G188" s="6"/>
      <c r="H188" s="4"/>
      <c r="I188" s="4"/>
      <c r="J188" s="4"/>
      <c r="K188" s="15" t="str">
        <f t="shared" si="23"/>
        <v/>
      </c>
    </row>
    <row r="189" spans="1:11" x14ac:dyDescent="0.25">
      <c r="A189" s="2"/>
      <c r="B189" s="2"/>
      <c r="C189" s="7"/>
      <c r="D189" s="11" t="str">
        <f t="shared" si="20"/>
        <v/>
      </c>
      <c r="E189" s="8" t="str">
        <f t="shared" si="21"/>
        <v/>
      </c>
      <c r="F189" s="11" t="str">
        <f t="shared" si="22"/>
        <v/>
      </c>
      <c r="G189" s="6"/>
      <c r="H189" s="4"/>
      <c r="I189" s="4"/>
      <c r="J189" s="4"/>
      <c r="K189" s="15" t="str">
        <f t="shared" si="23"/>
        <v/>
      </c>
    </row>
    <row r="190" spans="1:11" x14ac:dyDescent="0.25">
      <c r="A190" s="2"/>
      <c r="B190" s="2"/>
      <c r="C190" s="7"/>
      <c r="D190" s="11" t="str">
        <f t="shared" si="20"/>
        <v/>
      </c>
      <c r="E190" s="8" t="str">
        <f t="shared" si="21"/>
        <v/>
      </c>
      <c r="F190" s="11" t="str">
        <f t="shared" si="22"/>
        <v/>
      </c>
      <c r="G190" s="6"/>
      <c r="H190" s="4"/>
      <c r="I190" s="4"/>
      <c r="J190" s="4"/>
      <c r="K190" s="15" t="str">
        <f t="shared" si="23"/>
        <v/>
      </c>
    </row>
    <row r="191" spans="1:11" x14ac:dyDescent="0.25">
      <c r="A191" s="2"/>
      <c r="B191" s="2"/>
      <c r="C191" s="7"/>
      <c r="D191" s="11" t="str">
        <f t="shared" si="20"/>
        <v/>
      </c>
      <c r="E191" s="8" t="str">
        <f t="shared" si="21"/>
        <v/>
      </c>
      <c r="F191" s="11" t="str">
        <f t="shared" si="22"/>
        <v/>
      </c>
      <c r="G191" s="6"/>
      <c r="H191" s="4"/>
      <c r="I191" s="4"/>
      <c r="J191" s="4"/>
      <c r="K191" s="15" t="str">
        <f t="shared" si="23"/>
        <v/>
      </c>
    </row>
    <row r="192" spans="1:11" x14ac:dyDescent="0.25">
      <c r="A192" s="2"/>
      <c r="B192" s="2"/>
      <c r="C192" s="7"/>
      <c r="D192" s="11" t="str">
        <f t="shared" si="20"/>
        <v/>
      </c>
      <c r="E192" s="8" t="str">
        <f t="shared" si="21"/>
        <v/>
      </c>
      <c r="F192" s="11" t="str">
        <f t="shared" si="22"/>
        <v/>
      </c>
      <c r="G192" s="6"/>
      <c r="H192" s="4"/>
      <c r="I192" s="4"/>
      <c r="J192" s="4"/>
      <c r="K192" s="15" t="str">
        <f t="shared" si="23"/>
        <v/>
      </c>
    </row>
    <row r="193" spans="1:11" x14ac:dyDescent="0.25">
      <c r="A193" s="2"/>
      <c r="B193" s="2"/>
      <c r="C193" s="7"/>
      <c r="D193" s="11" t="str">
        <f t="shared" si="20"/>
        <v/>
      </c>
      <c r="E193" s="8" t="str">
        <f t="shared" si="21"/>
        <v/>
      </c>
      <c r="F193" s="11" t="str">
        <f t="shared" si="22"/>
        <v/>
      </c>
      <c r="G193" s="6"/>
      <c r="H193" s="4"/>
      <c r="I193" s="4"/>
      <c r="J193" s="4"/>
      <c r="K193" s="15" t="str">
        <f t="shared" si="23"/>
        <v/>
      </c>
    </row>
    <row r="194" spans="1:11" x14ac:dyDescent="0.25">
      <c r="A194" s="2"/>
      <c r="B194" s="2"/>
      <c r="C194" s="7"/>
      <c r="D194" s="11" t="str">
        <f t="shared" ref="D194:D200" si="24">IFERROR(VLOOKUP(C194,$L$3:$M$4,2,0),"")</f>
        <v/>
      </c>
      <c r="E194" s="8" t="str">
        <f t="shared" ref="E194:E200" si="25">IF(C194=$L$3,$L$6,"")</f>
        <v/>
      </c>
      <c r="F194" s="11" t="str">
        <f t="shared" ref="F194:F200" si="26">IFERROR(VLOOKUP(E194,$L$6:$N$12,3,0),"")</f>
        <v/>
      </c>
      <c r="G194" s="6"/>
      <c r="H194" s="4"/>
      <c r="I194" s="4"/>
      <c r="J194" s="4"/>
      <c r="K194" s="15" t="str">
        <f t="shared" ref="K194:K200" si="27">IF(E194=$L$12,"-","")</f>
        <v/>
      </c>
    </row>
    <row r="195" spans="1:11" x14ac:dyDescent="0.25">
      <c r="A195" s="2"/>
      <c r="B195" s="2"/>
      <c r="C195" s="7"/>
      <c r="D195" s="11" t="str">
        <f t="shared" si="24"/>
        <v/>
      </c>
      <c r="E195" s="8" t="str">
        <f t="shared" si="25"/>
        <v/>
      </c>
      <c r="F195" s="11" t="str">
        <f t="shared" si="26"/>
        <v/>
      </c>
      <c r="G195" s="6"/>
      <c r="H195" s="4"/>
      <c r="I195" s="4"/>
      <c r="J195" s="4"/>
      <c r="K195" s="15" t="str">
        <f t="shared" si="27"/>
        <v/>
      </c>
    </row>
    <row r="196" spans="1:11" x14ac:dyDescent="0.25">
      <c r="A196" s="2"/>
      <c r="B196" s="2"/>
      <c r="C196" s="7"/>
      <c r="D196" s="11" t="str">
        <f t="shared" si="24"/>
        <v/>
      </c>
      <c r="E196" s="8" t="str">
        <f t="shared" si="25"/>
        <v/>
      </c>
      <c r="F196" s="11" t="str">
        <f t="shared" si="26"/>
        <v/>
      </c>
      <c r="G196" s="6"/>
      <c r="H196" s="4"/>
      <c r="I196" s="4"/>
      <c r="J196" s="4"/>
      <c r="K196" s="15" t="str">
        <f t="shared" si="27"/>
        <v/>
      </c>
    </row>
    <row r="197" spans="1:11" x14ac:dyDescent="0.25">
      <c r="A197" s="2"/>
      <c r="B197" s="2"/>
      <c r="C197" s="7"/>
      <c r="D197" s="11" t="str">
        <f t="shared" si="24"/>
        <v/>
      </c>
      <c r="E197" s="8" t="str">
        <f t="shared" si="25"/>
        <v/>
      </c>
      <c r="F197" s="11" t="str">
        <f t="shared" si="26"/>
        <v/>
      </c>
      <c r="G197" s="6"/>
      <c r="H197" s="4"/>
      <c r="I197" s="4"/>
      <c r="J197" s="4"/>
      <c r="K197" s="15" t="str">
        <f t="shared" si="27"/>
        <v/>
      </c>
    </row>
    <row r="198" spans="1:11" x14ac:dyDescent="0.25">
      <c r="A198" s="2"/>
      <c r="B198" s="2"/>
      <c r="C198" s="7"/>
      <c r="D198" s="11" t="str">
        <f t="shared" si="24"/>
        <v/>
      </c>
      <c r="E198" s="8" t="str">
        <f t="shared" si="25"/>
        <v/>
      </c>
      <c r="F198" s="11" t="str">
        <f t="shared" si="26"/>
        <v/>
      </c>
      <c r="G198" s="6"/>
      <c r="H198" s="4"/>
      <c r="I198" s="4"/>
      <c r="J198" s="4"/>
      <c r="K198" s="15" t="str">
        <f t="shared" si="27"/>
        <v/>
      </c>
    </row>
    <row r="199" spans="1:11" x14ac:dyDescent="0.25">
      <c r="A199" s="2"/>
      <c r="B199" s="2"/>
      <c r="C199" s="7"/>
      <c r="D199" s="11" t="str">
        <f t="shared" si="24"/>
        <v/>
      </c>
      <c r="E199" s="8" t="str">
        <f t="shared" si="25"/>
        <v/>
      </c>
      <c r="F199" s="11" t="str">
        <f t="shared" si="26"/>
        <v/>
      </c>
      <c r="G199" s="6"/>
      <c r="H199" s="4"/>
      <c r="I199" s="4"/>
      <c r="J199" s="4"/>
      <c r="K199" s="15" t="str">
        <f t="shared" si="27"/>
        <v/>
      </c>
    </row>
    <row r="200" spans="1:11" x14ac:dyDescent="0.25">
      <c r="A200" s="2"/>
      <c r="B200" s="2"/>
      <c r="C200" s="7"/>
      <c r="D200" s="11" t="str">
        <f t="shared" si="24"/>
        <v/>
      </c>
      <c r="E200" s="8" t="str">
        <f t="shared" si="25"/>
        <v/>
      </c>
      <c r="F200" s="11" t="str">
        <f t="shared" si="26"/>
        <v/>
      </c>
      <c r="G200" s="6"/>
      <c r="H200" s="4"/>
      <c r="I200" s="4"/>
      <c r="J200" s="4"/>
      <c r="K200" s="15" t="str">
        <f t="shared" si="27"/>
        <v/>
      </c>
    </row>
  </sheetData>
  <sheetProtection password="EE7F" sheet="1" objects="1" scenarios="1" selectLockedCells="1"/>
  <conditionalFormatting sqref="Y6">
    <cfRule type="cellIs" dxfId="0" priority="4" operator="equal">
      <formula>$Y$3</formula>
    </cfRule>
  </conditionalFormatting>
  <dataValidations count="5">
    <dataValidation type="whole" operator="greaterThan" allowBlank="1" showErrorMessage="1" errorTitle="Chybný odečet" error="Odečet lze zadat pouze jako celé číslo větší než nula." sqref="H2:J200">
      <formula1>0</formula1>
    </dataValidation>
    <dataValidation type="list" allowBlank="1" showErrorMessage="1" errorTitle="Chybný důvod odečtu" error="Vyberte důvod odečtu ze seznamu." sqref="E2:E200">
      <formula1>$L$7:$L$12</formula1>
    </dataValidation>
    <dataValidation type="list" allowBlank="1" showErrorMessage="1" errorTitle="Chybný typ odečtu" error="Vyberte typ odečtu ze seznamu." sqref="C2:C200">
      <formula1>$L$3:$L$4</formula1>
    </dataValidation>
    <dataValidation allowBlank="1" showErrorMessage="1" sqref="K2:K200"/>
    <dataValidation type="date" allowBlank="1" showErrorMessage="1" errorTitle="Chybné datum" error="Zadávané datum odečtu neodpovídá povolenému rozsahu pro vybraný důvod odečtu." sqref="G2:G200">
      <formula1>IF(F2=$N$6,$R$3,IF(F2=$N$7,$S$3,IF(F2=$N$8,$T$3,IF(F2=$N$9,$U$3,IF(F2=$N$10,$V$3,IF(F2=$N$11,$W$3,IF(F2=$N$12,$W$3,0)))))))</formula1>
      <formula2>IF(F2=$N$6,$R$46,IF(F2=$N$7,$S$13,IF(F2=$N$8,$T$61,IF(F2=$N$9,$U$32,IF(F2=$N$10,$V$61,IF(F2=$N$11,$W$61,IF(F2=$N$12,$W$61,0)))))))</formula2>
    </dataValidation>
  </dataValidations>
  <pageMargins left="0.7" right="0.7" top="0.78740157499999996" bottom="0.78740157499999996" header="0.3" footer="0.3"/>
  <pageSetup paperSize="9" orientation="portrait" r:id="rId1"/>
  <ignoredErrors>
    <ignoredError sqref="D3:F200 K2:K200 D2 F2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Miroslav Vodrážka</dc:creator>
  <cp:lastModifiedBy>Martin Větrovec</cp:lastModifiedBy>
  <dcterms:created xsi:type="dcterms:W3CDTF">2015-04-14T09:35:02Z</dcterms:created>
  <dcterms:modified xsi:type="dcterms:W3CDTF">2019-03-20T12:30:57Z</dcterms:modified>
</cp:coreProperties>
</file>